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Sheet1!$A$1:$R$28</definedName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M28" i="1" l="1"/>
  <c r="B28" i="1" s="1"/>
  <c r="M27" i="1"/>
  <c r="B27" i="1" s="1"/>
  <c r="M26" i="1"/>
  <c r="M25" i="1"/>
  <c r="M24" i="1"/>
  <c r="P23" i="1"/>
  <c r="O23" i="1"/>
  <c r="N23" i="1"/>
  <c r="L23" i="1"/>
  <c r="K23" i="1"/>
  <c r="J23" i="1"/>
  <c r="I23" i="1"/>
  <c r="H23" i="1"/>
  <c r="G23" i="1"/>
  <c r="F23" i="1"/>
  <c r="E23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P15" i="1"/>
  <c r="P14" i="1" s="1"/>
  <c r="O15" i="1"/>
  <c r="N15" i="1"/>
  <c r="M15" i="1"/>
  <c r="L15" i="1"/>
  <c r="L14" i="1" s="1"/>
  <c r="K15" i="1"/>
  <c r="K14" i="1" s="1"/>
  <c r="J15" i="1"/>
  <c r="I15" i="1"/>
  <c r="H15" i="1"/>
  <c r="H14" i="1" s="1"/>
  <c r="G15" i="1"/>
  <c r="G14" i="1" s="1"/>
  <c r="F15" i="1"/>
  <c r="E15" i="1"/>
  <c r="B15" i="1"/>
  <c r="J14" i="1"/>
  <c r="P9" i="1"/>
  <c r="P8" i="1" s="1"/>
  <c r="P7" i="1" s="1"/>
  <c r="O9" i="1"/>
  <c r="N9" i="1"/>
  <c r="N8" i="1" s="1"/>
  <c r="N7" i="1" s="1"/>
  <c r="M9" i="1"/>
  <c r="M8" i="1" s="1"/>
  <c r="M7" i="1" s="1"/>
  <c r="L9" i="1"/>
  <c r="L8" i="1" s="1"/>
  <c r="L7" i="1" s="1"/>
  <c r="K9" i="1"/>
  <c r="J9" i="1"/>
  <c r="J8" i="1" s="1"/>
  <c r="J7" i="1" s="1"/>
  <c r="I9" i="1"/>
  <c r="I8" i="1" s="1"/>
  <c r="I7" i="1" s="1"/>
  <c r="H9" i="1"/>
  <c r="H8" i="1" s="1"/>
  <c r="H7" i="1" s="1"/>
  <c r="G9" i="1"/>
  <c r="F9" i="1"/>
  <c r="F8" i="1" s="1"/>
  <c r="F7" i="1" s="1"/>
  <c r="E9" i="1"/>
  <c r="E8" i="1" s="1"/>
  <c r="E7" i="1" s="1"/>
  <c r="B9" i="1"/>
  <c r="B8" i="1" s="1"/>
  <c r="B7" i="1" s="1"/>
  <c r="O8" i="1"/>
  <c r="O7" i="1" s="1"/>
  <c r="K8" i="1"/>
  <c r="K7" i="1" s="1"/>
  <c r="G8" i="1"/>
  <c r="G7" i="1" s="1"/>
  <c r="G6" i="1" s="1"/>
  <c r="H6" i="1" l="1"/>
  <c r="F14" i="1"/>
  <c r="N14" i="1"/>
  <c r="N6" i="1" s="1"/>
  <c r="E14" i="1"/>
  <c r="I14" i="1"/>
  <c r="I6" i="1" s="1"/>
  <c r="M23" i="1"/>
  <c r="B23" i="1" s="1"/>
  <c r="B14" i="1" s="1"/>
  <c r="B6" i="1" s="1"/>
  <c r="O14" i="1"/>
  <c r="O6" i="1"/>
  <c r="E6" i="1"/>
  <c r="F6" i="1"/>
  <c r="J6" i="1"/>
  <c r="P6" i="1"/>
  <c r="K6" i="1"/>
  <c r="L6" i="1"/>
  <c r="M14" i="1" l="1"/>
  <c r="M6" i="1" s="1"/>
</calcChain>
</file>

<file path=xl/sharedStrings.xml><?xml version="1.0" encoding="utf-8"?>
<sst xmlns="http://schemas.openxmlformats.org/spreadsheetml/2006/main" count="60" uniqueCount="56">
  <si>
    <t>ราย</t>
  </si>
  <si>
    <t xml:space="preserve">   1. ค่าใช้จ่ายในการบริหารงาน</t>
  </si>
  <si>
    <t xml:space="preserve">      1.1 ค่าจ้างเหมาบริการ</t>
  </si>
  <si>
    <t>อัตรา</t>
  </si>
  <si>
    <t xml:space="preserve">      1.2 ค่าวัสดุสำนักงาน</t>
  </si>
  <si>
    <t xml:space="preserve">      1.3 ค่าวัสดุเชื้อเพลิงและหล่อลื่น</t>
  </si>
  <si>
    <t xml:space="preserve">      1.4 ค่าวัสดุโฆษณาและเผยแพร่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</si>
  <si>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</si>
  <si>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</si>
  <si>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</si>
  <si>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</si>
  <si>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</si>
  <si>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</si>
  <si>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</si>
  <si>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</si>
  <si>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</si>
  <si>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(หน่วยนับ)</t>
  </si>
  <si>
    <t xml:space="preserve">              1) ค่าจ้างเหมาบุคลากร (วุฒิปริญญาตรี)</t>
  </si>
  <si>
    <t xml:space="preserve">            1) ค่าใช้จ่ายในการประสานงานและติดตามงาน</t>
  </si>
  <si>
    <t xml:space="preserve">      2.2 ค่าใช้จ่ายในการสัมมนาและฝึกอบรม</t>
  </si>
  <si>
    <t>1 รุ่น/15 ราย</t>
  </si>
  <si>
    <t xml:space="preserve">   2.3 ค่าวัสดุการเกษตร</t>
  </si>
  <si>
    <t>6 ศูนย์</t>
  </si>
  <si>
    <t>1 ศูนย์</t>
  </si>
  <si>
    <t xml:space="preserve"> โครงการพัฒนาพื้นที่ลุ่มน้ำปากพนัง อันเนื่องมาจากพระราชดำริ จ.นครศรีธรรมราช</t>
  </si>
  <si>
    <t xml:space="preserve">            1) การแปรรูปพริกไทย</t>
  </si>
  <si>
    <t xml:space="preserve">           3) การแปรรูปสมุนไพร</t>
  </si>
  <si>
    <t xml:space="preserve">           4) การผลิตและการใช้ประโยชน์จากจุลินทรีย์ท้องถิ่น</t>
  </si>
  <si>
    <t xml:space="preserve">           5) การอบรมและศึกษาดูงานการจัดการตลาดชุมชน</t>
  </si>
  <si>
    <t xml:space="preserve">            5) จัดตั้งศูนย์เรียนรู้ด้านการเลี้ยงปลา</t>
  </si>
  <si>
    <t>ปี 2563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</si>
  <si>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</si>
  <si>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</si>
  <si>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</si>
  <si>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</si>
  <si>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</si>
  <si>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</si>
  <si>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</si>
  <si>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</si>
  <si>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</si>
  <si>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</si>
  <si>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</si>
  <si>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</si>
  <si>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 xml:space="preserve"> แผนปฏิบัติงานและแผนการใช้จ่ายเงินงบประมาณ ประจำปี 2563
</t>
  </si>
  <si>
    <t xml:space="preserve">      1.5 ค่าวัสดุเชื้อเพลิงและหล่อลื่น</t>
  </si>
  <si>
    <t xml:space="preserve">            2) การขยายพันธ์พริกไทยเพื่อสร้างรายได้</t>
  </si>
  <si>
    <t>1 รุ่น/50 ราย</t>
  </si>
  <si>
    <t>1 รุ่น/55 ราย</t>
  </si>
  <si>
    <t>2 รุ่น/70 ราย</t>
  </si>
  <si>
    <t>2 รุ่น/20 ราย</t>
  </si>
  <si>
    <t xml:space="preserve">            1) จัดตั้งศูนย์ด้านการปลูกพริกไทย</t>
  </si>
  <si>
    <t xml:space="preserve">            2) จัดตั้งศูนย์เรียนรู้ด้านการปศุสัตว์ (วัว,ไก่)</t>
  </si>
  <si>
    <t xml:space="preserve">            3) จัดตั้งแปลงเรียนรู้ด้านการเพาะเห็ด</t>
  </si>
  <si>
    <t xml:space="preserve">            4) จัดตั้งศูนย์เรียนรู้ด้านการปลูกพืชผสผสาน</t>
  </si>
  <si>
    <t>ศูนย์</t>
  </si>
  <si>
    <t xml:space="preserve"> ตั้งจ่ายจังหวัด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</si>
</sst>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color theme="1"/>
      <name val="TH SarabunIT๙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87" fontId="4" fillId="2" borderId="1" xfId="1" applyNumberFormat="1" applyFont="1" applyFill="1" applyBorder="1"/>
    <xf numFmtId="43" fontId="5" fillId="2" borderId="9" xfId="1" applyFont="1" applyFill="1" applyBorder="1"/>
    <xf numFmtId="187" fontId="5" fillId="2" borderId="6" xfId="1" applyNumberFormat="1" applyFont="1" applyFill="1" applyBorder="1" applyAlignment="1">
      <alignment horizontal="right" vertical="center"/>
    </xf>
    <xf numFmtId="187" fontId="5" fillId="2" borderId="6" xfId="1" applyNumberFormat="1" applyFont="1" applyFill="1" applyBorder="1"/>
    <xf numFmtId="187" fontId="5" fillId="2" borderId="9" xfId="1" applyNumberFormat="1" applyFont="1" applyFill="1" applyBorder="1" applyAlignment="1">
      <alignment horizontal="right" vertical="center"/>
    </xf>
    <xf numFmtId="187" fontId="5" fillId="2" borderId="9" xfId="1" applyNumberFormat="1" applyFont="1" applyFill="1" applyBorder="1"/>
    <xf numFmtId="43" fontId="5" fillId="2" borderId="9" xfId="1" applyFont="1" applyFill="1" applyBorder="1" applyAlignment="1">
      <alignment shrinkToFit="1"/>
    </xf>
    <xf numFmtId="187" fontId="5" fillId="2" borderId="9" xfId="1" applyNumberFormat="1" applyFont="1" applyFill="1" applyBorder="1" applyAlignment="1">
      <alignment shrinkToFit="1"/>
    </xf>
    <xf numFmtId="43" fontId="5" fillId="2" borderId="12" xfId="1" applyFont="1" applyFill="1" applyBorder="1"/>
    <xf numFmtId="187" fontId="5" fillId="2" borderId="12" xfId="1" applyNumberFormat="1" applyFont="1" applyFill="1" applyBorder="1"/>
    <xf numFmtId="187" fontId="5" fillId="2" borderId="12" xfId="1" applyNumberFormat="1" applyFont="1" applyFill="1" applyBorder="1" applyAlignment="1">
      <alignment shrinkToFit="1"/>
    </xf>
    <xf numFmtId="43" fontId="4" fillId="2" borderId="1" xfId="1" applyFont="1" applyFill="1" applyBorder="1" applyAlignment="1">
      <alignment horizontal="left"/>
    </xf>
    <xf numFmtId="187" fontId="4" fillId="2" borderId="1" xfId="1" applyNumberFormat="1" applyFont="1" applyFill="1" applyBorder="1" applyAlignment="1">
      <alignment horizontal="right" vertical="center"/>
    </xf>
    <xf numFmtId="43" fontId="5" fillId="2" borderId="6" xfId="1" applyFont="1" applyFill="1" applyBorder="1"/>
    <xf numFmtId="187" fontId="5" fillId="2" borderId="17" xfId="1" applyNumberFormat="1" applyFont="1" applyFill="1" applyBorder="1"/>
    <xf numFmtId="43" fontId="5" fillId="2" borderId="20" xfId="1" applyFont="1" applyFill="1" applyBorder="1"/>
    <xf numFmtId="187" fontId="5" fillId="2" borderId="20" xfId="1" applyNumberFormat="1" applyFont="1" applyFill="1" applyBorder="1" applyAlignment="1">
      <alignment horizontal="right" vertical="center"/>
    </xf>
    <xf numFmtId="187" fontId="5" fillId="2" borderId="20" xfId="1" applyNumberFormat="1" applyFont="1" applyFill="1" applyBorder="1"/>
    <xf numFmtId="187" fontId="5" fillId="2" borderId="17" xfId="1" applyNumberFormat="1" applyFont="1" applyFill="1" applyBorder="1" applyAlignment="1">
      <alignment shrinkToFit="1"/>
    </xf>
    <xf numFmtId="187" fontId="5" fillId="2" borderId="0" xfId="1" applyNumberFormat="1" applyFont="1" applyFill="1"/>
    <xf numFmtId="187" fontId="5" fillId="2" borderId="9" xfId="1" applyNumberFormat="1" applyFont="1" applyFill="1" applyBorder="1" applyAlignment="1">
      <alignment horizontal="right"/>
    </xf>
    <xf numFmtId="187" fontId="5" fillId="2" borderId="20" xfId="1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3" fontId="5" fillId="2" borderId="17" xfId="1" applyFont="1" applyFill="1" applyBorder="1"/>
    <xf numFmtId="187" fontId="4" fillId="3" borderId="2" xfId="1" applyNumberFormat="1" applyFont="1" applyFill="1" applyBorder="1" applyAlignment="1">
      <alignment horizontal="center"/>
    </xf>
    <xf numFmtId="187" fontId="4" fillId="3" borderId="3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0" fontId="1" fillId="4" borderId="0" xfId="0" applyFont="1" applyFill="1" applyBorder="1"/>
    <xf numFmtId="187" fontId="4" fillId="2" borderId="4" xfId="1" applyNumberFormat="1" applyFont="1" applyFill="1" applyBorder="1" applyAlignment="1">
      <alignment horizontal="center" vertical="center"/>
    </xf>
    <xf numFmtId="187" fontId="5" fillId="2" borderId="7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horizontal="center"/>
    </xf>
    <xf numFmtId="187" fontId="5" fillId="2" borderId="10" xfId="1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/>
    </xf>
    <xf numFmtId="187" fontId="4" fillId="2" borderId="5" xfId="1" applyNumberFormat="1" applyFont="1" applyFill="1" applyBorder="1"/>
    <xf numFmtId="187" fontId="5" fillId="2" borderId="21" xfId="1" applyNumberFormat="1" applyFont="1" applyFill="1" applyBorder="1" applyAlignment="1">
      <alignment horizontal="center" vertical="center"/>
    </xf>
    <xf numFmtId="187" fontId="5" fillId="2" borderId="22" xfId="1" applyNumberFormat="1" applyFont="1" applyFill="1" applyBorder="1" applyAlignment="1">
      <alignment horizontal="center"/>
    </xf>
    <xf numFmtId="187" fontId="5" fillId="2" borderId="11" xfId="1" applyNumberFormat="1" applyFont="1" applyFill="1" applyBorder="1" applyAlignment="1">
      <alignment horizontal="left"/>
    </xf>
    <xf numFmtId="187" fontId="5" fillId="2" borderId="18" xfId="1" applyNumberFormat="1" applyFont="1" applyFill="1" applyBorder="1" applyAlignment="1">
      <alignment horizontal="center" vertical="center"/>
    </xf>
    <xf numFmtId="187" fontId="5" fillId="2" borderId="19" xfId="1" applyNumberFormat="1" applyFont="1" applyFill="1" applyBorder="1" applyAlignment="1">
      <alignment horizontal="left" vertical="center"/>
    </xf>
    <xf numFmtId="187" fontId="5" fillId="2" borderId="3" xfId="1" applyNumberFormat="1" applyFont="1" applyFill="1" applyBorder="1" applyAlignment="1">
      <alignment horizontal="right"/>
    </xf>
    <xf numFmtId="187" fontId="5" fillId="2" borderId="13" xfId="1" applyNumberFormat="1" applyFont="1" applyFill="1" applyBorder="1" applyAlignment="1">
      <alignment horizontal="center" vertical="center"/>
    </xf>
    <xf numFmtId="187" fontId="5" fillId="2" borderId="14" xfId="1" applyNumberFormat="1" applyFont="1" applyFill="1" applyBorder="1" applyAlignment="1">
      <alignment horizontal="left" vertical="center"/>
    </xf>
    <xf numFmtId="187" fontId="5" fillId="2" borderId="21" xfId="1" applyNumberFormat="1" applyFont="1" applyFill="1" applyBorder="1" applyAlignment="1">
      <alignment horizontal="center" vertical="center"/>
    </xf>
    <xf numFmtId="187" fontId="5" fillId="2" borderId="22" xfId="1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 vertic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15" xfId="1" applyNumberFormat="1" applyFont="1" applyFill="1" applyBorder="1" applyAlignment="1">
      <alignment horizontal="center" vertical="center"/>
    </xf>
    <xf numFmtId="187" fontId="4" fillId="3" borderId="16" xfId="1" applyNumberFormat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187" fontId="4" fillId="3" borderId="23" xfId="1" applyNumberFormat="1" applyFont="1" applyFill="1" applyBorder="1" applyAlignment="1">
      <alignment horizontal="center" vertical="center"/>
    </xf>
    <xf numFmtId="187" fontId="4" fillId="3" borderId="24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เครื่องหมายจุลภา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BreakPreview" topLeftCell="B1" zoomScale="70" zoomScaleNormal="70" zoomScaleSheetLayoutView="70" workbookViewId="0">
      <selection activeCell="K36" sqref="K36"/>
    </sheetView>
  </sheetViews>
  <sheetFormatPr defaultRowHeight="20.25" x14ac:dyDescent="0.3"/>
  <cols>
    <col min="1" max="1" width="45.625" style="1" customWidth="1"/>
    <col min="2" max="2" width="18.5" style="1" customWidth="1"/>
    <col min="3" max="3" width="10.125" style="27" customWidth="1"/>
    <col min="4" max="4" width="7.5" style="26" customWidth="1"/>
    <col min="5" max="16" width="14.25" style="1" customWidth="1"/>
    <col min="17" max="17" width="19.875" style="1" customWidth="1"/>
    <col min="18" max="18" width="9" style="33"/>
    <col min="19" max="16384" width="9" style="1"/>
  </cols>
  <sheetData>
    <row r="1" spans="1:17" ht="26.25" customHeight="1" x14ac:dyDescent="0.4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7" ht="26.25" x14ac:dyDescent="0.4">
      <c r="A2" s="60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7" ht="23.25" x14ac:dyDescent="0.35">
      <c r="A3" s="3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7" ht="21" x14ac:dyDescent="0.35">
      <c r="A4" s="55" t="s">
        <v>9</v>
      </c>
      <c r="B4" s="29" t="s">
        <v>10</v>
      </c>
      <c r="C4" s="57" t="s">
        <v>11</v>
      </c>
      <c r="D4" s="58"/>
      <c r="E4" s="52" t="s">
        <v>12</v>
      </c>
      <c r="F4" s="52"/>
      <c r="G4" s="52"/>
      <c r="H4" s="52" t="s">
        <v>13</v>
      </c>
      <c r="I4" s="52"/>
      <c r="J4" s="52"/>
      <c r="K4" s="52" t="s">
        <v>14</v>
      </c>
      <c r="L4" s="52"/>
      <c r="M4" s="52"/>
      <c r="N4" s="52" t="s">
        <v>15</v>
      </c>
      <c r="O4" s="52"/>
      <c r="P4" s="52"/>
      <c r="Q4" s="23"/>
    </row>
    <row r="5" spans="1:17" ht="21" x14ac:dyDescent="0.35">
      <c r="A5" s="56"/>
      <c r="B5" s="30" t="s">
        <v>30</v>
      </c>
      <c r="C5" s="53" t="s">
        <v>16</v>
      </c>
      <c r="D5" s="54"/>
      <c r="E5" s="31" t="s">
        <v>31</v>
      </c>
      <c r="F5" s="31" t="s">
        <v>32</v>
      </c>
      <c r="G5" s="32" t="s">
        <v>33</v>
      </c>
      <c r="H5" s="32" t="s">
        <v>34</v>
      </c>
      <c r="I5" s="31" t="s">
        <v>35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40</v>
      </c>
      <c r="O5" s="31" t="s">
        <v>41</v>
      </c>
      <c r="P5" s="31" t="s">
        <v>42</v>
      </c>
    </row>
    <row r="6" spans="1:17" ht="21" x14ac:dyDescent="0.35">
      <c r="A6" s="15" t="s">
        <v>55</v>
      </c>
      <c r="B6" s="16">
        <f>B7+B14</f>
        <v>712800</v>
      </c>
      <c r="C6" s="34"/>
      <c r="D6" s="39"/>
      <c r="E6" s="4">
        <f>E7+E14</f>
        <v>99000</v>
      </c>
      <c r="F6" s="4">
        <f>F7+F14</f>
        <v>50300</v>
      </c>
      <c r="G6" s="4">
        <f t="shared" ref="G6:P6" si="0">G7+G14</f>
        <v>83200</v>
      </c>
      <c r="H6" s="4">
        <f t="shared" si="0"/>
        <v>70900</v>
      </c>
      <c r="I6" s="4">
        <f t="shared" si="0"/>
        <v>107000</v>
      </c>
      <c r="J6" s="4">
        <f t="shared" si="0"/>
        <v>86400</v>
      </c>
      <c r="K6" s="4">
        <f t="shared" si="0"/>
        <v>26000</v>
      </c>
      <c r="L6" s="4">
        <f t="shared" si="0"/>
        <v>26000</v>
      </c>
      <c r="M6" s="4">
        <f t="shared" si="0"/>
        <v>86000</v>
      </c>
      <c r="N6" s="4">
        <f t="shared" si="0"/>
        <v>26000</v>
      </c>
      <c r="O6" s="4">
        <f t="shared" si="0"/>
        <v>26000</v>
      </c>
      <c r="P6" s="4">
        <f t="shared" si="0"/>
        <v>26000</v>
      </c>
    </row>
    <row r="7" spans="1:17" ht="21" x14ac:dyDescent="0.35">
      <c r="A7" s="17" t="s">
        <v>1</v>
      </c>
      <c r="B7" s="6">
        <f>B8+B10+B12+B13</f>
        <v>355000</v>
      </c>
      <c r="C7" s="35"/>
      <c r="D7" s="36"/>
      <c r="E7" s="7">
        <f>E8+E10+E12+E13</f>
        <v>69000</v>
      </c>
      <c r="F7" s="7">
        <f t="shared" ref="F7:P7" si="1">F8+F10+F12+F13</f>
        <v>26000</v>
      </c>
      <c r="G7" s="7">
        <f t="shared" si="1"/>
        <v>26000</v>
      </c>
      <c r="H7" s="7">
        <f t="shared" si="1"/>
        <v>26000</v>
      </c>
      <c r="I7" s="7">
        <f t="shared" si="1"/>
        <v>26000</v>
      </c>
      <c r="J7" s="7">
        <f t="shared" si="1"/>
        <v>26000</v>
      </c>
      <c r="K7" s="7">
        <f t="shared" si="1"/>
        <v>26000</v>
      </c>
      <c r="L7" s="7">
        <f t="shared" si="1"/>
        <v>26000</v>
      </c>
      <c r="M7" s="7">
        <f t="shared" si="1"/>
        <v>26000</v>
      </c>
      <c r="N7" s="7">
        <f t="shared" si="1"/>
        <v>26000</v>
      </c>
      <c r="O7" s="7">
        <f t="shared" si="1"/>
        <v>26000</v>
      </c>
      <c r="P7" s="7">
        <f t="shared" si="1"/>
        <v>26000</v>
      </c>
    </row>
    <row r="8" spans="1:17" ht="21" x14ac:dyDescent="0.35">
      <c r="A8" s="5" t="s">
        <v>2</v>
      </c>
      <c r="B8" s="20">
        <f>B9</f>
        <v>312000</v>
      </c>
      <c r="C8" s="40">
        <v>2</v>
      </c>
      <c r="D8" s="41" t="s">
        <v>3</v>
      </c>
      <c r="E8" s="21">
        <f>E9</f>
        <v>26000</v>
      </c>
      <c r="F8" s="21">
        <f t="shared" ref="F8:P8" si="2">F9</f>
        <v>26000</v>
      </c>
      <c r="G8" s="21">
        <f t="shared" si="2"/>
        <v>26000</v>
      </c>
      <c r="H8" s="21">
        <f t="shared" si="2"/>
        <v>26000</v>
      </c>
      <c r="I8" s="21">
        <f t="shared" si="2"/>
        <v>26000</v>
      </c>
      <c r="J8" s="21">
        <f t="shared" si="2"/>
        <v>26000</v>
      </c>
      <c r="K8" s="21">
        <f t="shared" si="2"/>
        <v>26000</v>
      </c>
      <c r="L8" s="21">
        <f t="shared" si="2"/>
        <v>26000</v>
      </c>
      <c r="M8" s="21">
        <f t="shared" si="2"/>
        <v>26000</v>
      </c>
      <c r="N8" s="21">
        <f t="shared" si="2"/>
        <v>26000</v>
      </c>
      <c r="O8" s="21">
        <f t="shared" si="2"/>
        <v>26000</v>
      </c>
      <c r="P8" s="21">
        <f t="shared" si="2"/>
        <v>26000</v>
      </c>
    </row>
    <row r="9" spans="1:17" ht="21" x14ac:dyDescent="0.35">
      <c r="A9" s="10" t="s">
        <v>17</v>
      </c>
      <c r="B9" s="20">
        <f>13000*2*12</f>
        <v>312000</v>
      </c>
      <c r="C9" s="40">
        <v>2</v>
      </c>
      <c r="D9" s="41" t="s">
        <v>3</v>
      </c>
      <c r="E9" s="21">
        <f>13000*2</f>
        <v>26000</v>
      </c>
      <c r="F9" s="21">
        <f t="shared" ref="F9:P9" si="3">13000*2</f>
        <v>26000</v>
      </c>
      <c r="G9" s="21">
        <f t="shared" si="3"/>
        <v>26000</v>
      </c>
      <c r="H9" s="21">
        <f t="shared" si="3"/>
        <v>26000</v>
      </c>
      <c r="I9" s="21">
        <f t="shared" si="3"/>
        <v>26000</v>
      </c>
      <c r="J9" s="21">
        <f t="shared" si="3"/>
        <v>26000</v>
      </c>
      <c r="K9" s="21">
        <f t="shared" si="3"/>
        <v>26000</v>
      </c>
      <c r="L9" s="21">
        <f t="shared" si="3"/>
        <v>26000</v>
      </c>
      <c r="M9" s="21">
        <f t="shared" si="3"/>
        <v>26000</v>
      </c>
      <c r="N9" s="21">
        <f t="shared" si="3"/>
        <v>26000</v>
      </c>
      <c r="O9" s="21">
        <f t="shared" si="3"/>
        <v>26000</v>
      </c>
      <c r="P9" s="21">
        <f t="shared" si="3"/>
        <v>26000</v>
      </c>
    </row>
    <row r="10" spans="1:17" ht="21" x14ac:dyDescent="0.35">
      <c r="A10" s="5" t="s">
        <v>4</v>
      </c>
      <c r="B10" s="20">
        <v>10000</v>
      </c>
      <c r="C10" s="40"/>
      <c r="D10" s="41"/>
      <c r="E10" s="20">
        <v>10000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1:17" ht="21" x14ac:dyDescent="0.35">
      <c r="A11" s="5" t="s">
        <v>5</v>
      </c>
      <c r="B11" s="8"/>
      <c r="C11" s="37"/>
      <c r="D11" s="38"/>
      <c r="E11" s="8"/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7" ht="21" x14ac:dyDescent="0.35">
      <c r="A12" s="5" t="s">
        <v>6</v>
      </c>
      <c r="B12" s="8">
        <v>3000</v>
      </c>
      <c r="C12" s="37"/>
      <c r="D12" s="38"/>
      <c r="E12" s="8">
        <v>3000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7" ht="21" x14ac:dyDescent="0.35">
      <c r="A13" s="5" t="s">
        <v>44</v>
      </c>
      <c r="B13" s="8">
        <v>30000</v>
      </c>
      <c r="C13" s="37"/>
      <c r="D13" s="38"/>
      <c r="E13" s="8">
        <v>30000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7" ht="21" x14ac:dyDescent="0.35">
      <c r="A14" s="5" t="s">
        <v>7</v>
      </c>
      <c r="B14" s="9">
        <f>B15+B17+B23</f>
        <v>357800</v>
      </c>
      <c r="C14" s="37"/>
      <c r="D14" s="42"/>
      <c r="E14" s="9">
        <f>E15+E17+E23</f>
        <v>30000</v>
      </c>
      <c r="F14" s="9">
        <f t="shared" ref="F14:P14" si="4">F15+F17+F23</f>
        <v>24300</v>
      </c>
      <c r="G14" s="9">
        <f t="shared" si="4"/>
        <v>57200</v>
      </c>
      <c r="H14" s="9">
        <f t="shared" si="4"/>
        <v>44900</v>
      </c>
      <c r="I14" s="9">
        <f t="shared" si="4"/>
        <v>81000</v>
      </c>
      <c r="J14" s="9">
        <f t="shared" si="4"/>
        <v>60400</v>
      </c>
      <c r="K14" s="9">
        <f t="shared" si="4"/>
        <v>0</v>
      </c>
      <c r="L14" s="9">
        <f t="shared" si="4"/>
        <v>0</v>
      </c>
      <c r="M14" s="9">
        <f t="shared" si="4"/>
        <v>60000</v>
      </c>
      <c r="N14" s="9">
        <f t="shared" si="4"/>
        <v>0</v>
      </c>
      <c r="O14" s="9">
        <f t="shared" si="4"/>
        <v>0</v>
      </c>
      <c r="P14" s="9">
        <f t="shared" si="4"/>
        <v>0</v>
      </c>
    </row>
    <row r="15" spans="1:17" ht="21" x14ac:dyDescent="0.35">
      <c r="A15" s="5" t="s">
        <v>8</v>
      </c>
      <c r="B15" s="24">
        <f>B16</f>
        <v>30000</v>
      </c>
      <c r="C15" s="37"/>
      <c r="D15" s="38"/>
      <c r="E15" s="9">
        <f>E16</f>
        <v>30000</v>
      </c>
      <c r="F15" s="9">
        <f t="shared" ref="F15:P15" si="5">F16</f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  <c r="O15" s="9">
        <f t="shared" si="5"/>
        <v>0</v>
      </c>
      <c r="P15" s="9">
        <f t="shared" si="5"/>
        <v>0</v>
      </c>
    </row>
    <row r="16" spans="1:17" ht="21" x14ac:dyDescent="0.35">
      <c r="A16" s="10" t="s">
        <v>18</v>
      </c>
      <c r="B16" s="24">
        <v>30000</v>
      </c>
      <c r="C16" s="37"/>
      <c r="D16" s="38"/>
      <c r="E16" s="24">
        <v>30000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 ht="21" x14ac:dyDescent="0.35">
      <c r="A17" s="5" t="s">
        <v>19</v>
      </c>
      <c r="B17" s="9">
        <f>SUM(B18+B19+B20+B21+B22)</f>
        <v>267800</v>
      </c>
      <c r="C17" s="37">
        <v>210</v>
      </c>
      <c r="D17" s="38" t="s">
        <v>0</v>
      </c>
      <c r="E17" s="9">
        <f>E18+E19+E20+E21+E22</f>
        <v>0</v>
      </c>
      <c r="F17" s="9">
        <f t="shared" ref="F17:P17" si="6">F18+F19+F20+F21+F22</f>
        <v>24300</v>
      </c>
      <c r="G17" s="9">
        <f t="shared" si="6"/>
        <v>57200</v>
      </c>
      <c r="H17" s="9">
        <f t="shared" si="6"/>
        <v>44900</v>
      </c>
      <c r="I17" s="9">
        <f t="shared" si="6"/>
        <v>81000</v>
      </c>
      <c r="J17" s="9">
        <f t="shared" si="6"/>
        <v>60400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  <c r="O17" s="9">
        <f t="shared" si="6"/>
        <v>0</v>
      </c>
      <c r="P17" s="9">
        <f t="shared" si="6"/>
        <v>0</v>
      </c>
    </row>
    <row r="18" spans="1:16" ht="21" x14ac:dyDescent="0.35">
      <c r="A18" s="10" t="s">
        <v>25</v>
      </c>
      <c r="B18" s="9">
        <v>24300</v>
      </c>
      <c r="C18" s="50" t="s">
        <v>20</v>
      </c>
      <c r="D18" s="51"/>
      <c r="E18" s="9">
        <v>0</v>
      </c>
      <c r="F18" s="9">
        <v>24300</v>
      </c>
      <c r="G18" s="11">
        <v>0</v>
      </c>
      <c r="H18" s="11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21" x14ac:dyDescent="0.35">
      <c r="A19" s="5" t="s">
        <v>45</v>
      </c>
      <c r="B19" s="9">
        <v>57200</v>
      </c>
      <c r="C19" s="50" t="s">
        <v>46</v>
      </c>
      <c r="D19" s="51"/>
      <c r="E19" s="9">
        <v>0</v>
      </c>
      <c r="F19" s="9">
        <v>0</v>
      </c>
      <c r="G19" s="11">
        <v>57200</v>
      </c>
      <c r="H19" s="11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 ht="21" x14ac:dyDescent="0.35">
      <c r="A20" s="10" t="s">
        <v>26</v>
      </c>
      <c r="B20" s="9">
        <v>44900</v>
      </c>
      <c r="C20" s="50" t="s">
        <v>47</v>
      </c>
      <c r="D20" s="51"/>
      <c r="E20" s="9">
        <v>0</v>
      </c>
      <c r="F20" s="9">
        <v>0</v>
      </c>
      <c r="G20" s="11">
        <v>0</v>
      </c>
      <c r="H20" s="11">
        <v>44900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21" x14ac:dyDescent="0.35">
      <c r="A21" s="10" t="s">
        <v>27</v>
      </c>
      <c r="B21" s="9">
        <v>81000</v>
      </c>
      <c r="C21" s="50" t="s">
        <v>48</v>
      </c>
      <c r="D21" s="51"/>
      <c r="E21" s="9">
        <v>0</v>
      </c>
      <c r="F21" s="9">
        <v>0</v>
      </c>
      <c r="G21" s="11">
        <v>0</v>
      </c>
      <c r="H21" s="11">
        <v>0</v>
      </c>
      <c r="I21" s="9">
        <v>81000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21" x14ac:dyDescent="0.35">
      <c r="A22" s="10" t="s">
        <v>28</v>
      </c>
      <c r="B22" s="9">
        <v>60400</v>
      </c>
      <c r="C22" s="50" t="s">
        <v>49</v>
      </c>
      <c r="D22" s="51"/>
      <c r="E22" s="9">
        <v>0</v>
      </c>
      <c r="F22" s="9">
        <v>0</v>
      </c>
      <c r="G22" s="11">
        <v>0</v>
      </c>
      <c r="H22" s="11">
        <v>0</v>
      </c>
      <c r="I22" s="9">
        <v>0</v>
      </c>
      <c r="J22" s="9">
        <v>60400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21" x14ac:dyDescent="0.35">
      <c r="A23" s="19" t="s">
        <v>21</v>
      </c>
      <c r="B23" s="25">
        <f t="shared" ref="B23:B28" si="7">SUM(E23:P23)</f>
        <v>60000</v>
      </c>
      <c r="C23" s="48" t="s">
        <v>22</v>
      </c>
      <c r="D23" s="49"/>
      <c r="E23" s="21">
        <f>E24+E25+E26+E27+E28</f>
        <v>0</v>
      </c>
      <c r="F23" s="21">
        <f t="shared" ref="F23:P23" si="8">F24+F25+F26+F27+F28</f>
        <v>0</v>
      </c>
      <c r="G23" s="21">
        <f t="shared" si="8"/>
        <v>0</v>
      </c>
      <c r="H23" s="21">
        <f t="shared" si="8"/>
        <v>0</v>
      </c>
      <c r="I23" s="21">
        <f t="shared" si="8"/>
        <v>0</v>
      </c>
      <c r="J23" s="21">
        <f t="shared" si="8"/>
        <v>0</v>
      </c>
      <c r="K23" s="21">
        <f t="shared" si="8"/>
        <v>0</v>
      </c>
      <c r="L23" s="21">
        <f t="shared" si="8"/>
        <v>0</v>
      </c>
      <c r="M23" s="21">
        <f t="shared" si="8"/>
        <v>60000</v>
      </c>
      <c r="N23" s="21">
        <f t="shared" si="8"/>
        <v>0</v>
      </c>
      <c r="O23" s="21">
        <f t="shared" si="8"/>
        <v>0</v>
      </c>
      <c r="P23" s="21">
        <f t="shared" si="8"/>
        <v>0</v>
      </c>
    </row>
    <row r="24" spans="1:16" ht="21" x14ac:dyDescent="0.35">
      <c r="A24" s="28" t="s">
        <v>50</v>
      </c>
      <c r="B24" s="25">
        <v>10000</v>
      </c>
      <c r="C24" s="50" t="s">
        <v>23</v>
      </c>
      <c r="D24" s="51"/>
      <c r="E24" s="18">
        <v>0</v>
      </c>
      <c r="F24" s="18">
        <v>0</v>
      </c>
      <c r="G24" s="22">
        <v>0</v>
      </c>
      <c r="H24" s="22">
        <v>0</v>
      </c>
      <c r="I24" s="18">
        <v>0</v>
      </c>
      <c r="J24" s="18">
        <v>0</v>
      </c>
      <c r="K24" s="18">
        <v>0</v>
      </c>
      <c r="L24" s="18">
        <v>0</v>
      </c>
      <c r="M24" s="18">
        <f>10000*1</f>
        <v>10000</v>
      </c>
      <c r="N24" s="18">
        <v>0</v>
      </c>
      <c r="O24" s="18">
        <v>0</v>
      </c>
      <c r="P24" s="18">
        <v>0</v>
      </c>
    </row>
    <row r="25" spans="1:16" ht="21" x14ac:dyDescent="0.35">
      <c r="A25" s="5" t="s">
        <v>51</v>
      </c>
      <c r="B25" s="25">
        <v>10000</v>
      </c>
      <c r="C25" s="50" t="s">
        <v>23</v>
      </c>
      <c r="D25" s="51"/>
      <c r="E25" s="18">
        <v>0</v>
      </c>
      <c r="F25" s="18">
        <v>0</v>
      </c>
      <c r="G25" s="22">
        <v>0</v>
      </c>
      <c r="H25" s="22">
        <v>0</v>
      </c>
      <c r="I25" s="18">
        <v>0</v>
      </c>
      <c r="J25" s="18">
        <v>0</v>
      </c>
      <c r="K25" s="18">
        <v>0</v>
      </c>
      <c r="L25" s="18">
        <v>0</v>
      </c>
      <c r="M25" s="9">
        <f>10000*1</f>
        <v>10000</v>
      </c>
      <c r="N25" s="18">
        <v>0</v>
      </c>
      <c r="O25" s="18">
        <v>0</v>
      </c>
      <c r="P25" s="18">
        <v>0</v>
      </c>
    </row>
    <row r="26" spans="1:16" ht="21" x14ac:dyDescent="0.35">
      <c r="A26" s="5" t="s">
        <v>52</v>
      </c>
      <c r="B26" s="25">
        <v>10000</v>
      </c>
      <c r="C26" s="50" t="s">
        <v>23</v>
      </c>
      <c r="D26" s="51"/>
      <c r="E26" s="18">
        <v>0</v>
      </c>
      <c r="F26" s="18">
        <v>0</v>
      </c>
      <c r="G26" s="22">
        <v>0</v>
      </c>
      <c r="H26" s="22">
        <v>0</v>
      </c>
      <c r="I26" s="18">
        <v>0</v>
      </c>
      <c r="J26" s="18">
        <v>0</v>
      </c>
      <c r="K26" s="18">
        <v>0</v>
      </c>
      <c r="L26" s="18">
        <v>0</v>
      </c>
      <c r="M26" s="9">
        <f>10000*1</f>
        <v>10000</v>
      </c>
      <c r="N26" s="18">
        <v>0</v>
      </c>
      <c r="O26" s="18">
        <v>0</v>
      </c>
      <c r="P26" s="18">
        <v>0</v>
      </c>
    </row>
    <row r="27" spans="1:16" ht="21" x14ac:dyDescent="0.35">
      <c r="A27" s="5" t="s">
        <v>53</v>
      </c>
      <c r="B27" s="25">
        <f t="shared" si="7"/>
        <v>20000</v>
      </c>
      <c r="C27" s="43">
        <v>2</v>
      </c>
      <c r="D27" s="44" t="s">
        <v>54</v>
      </c>
      <c r="E27" s="18">
        <v>0</v>
      </c>
      <c r="F27" s="18">
        <v>0</v>
      </c>
      <c r="G27" s="22">
        <v>0</v>
      </c>
      <c r="H27" s="22">
        <v>0</v>
      </c>
      <c r="I27" s="18">
        <v>0</v>
      </c>
      <c r="J27" s="18">
        <v>0</v>
      </c>
      <c r="K27" s="18">
        <v>0</v>
      </c>
      <c r="L27" s="18">
        <v>0</v>
      </c>
      <c r="M27" s="18">
        <f>10000*2</f>
        <v>20000</v>
      </c>
      <c r="N27" s="18">
        <v>0</v>
      </c>
      <c r="O27" s="18">
        <v>0</v>
      </c>
      <c r="P27" s="18">
        <v>0</v>
      </c>
    </row>
    <row r="28" spans="1:16" ht="21" x14ac:dyDescent="0.35">
      <c r="A28" s="12" t="s">
        <v>29</v>
      </c>
      <c r="B28" s="45">
        <f t="shared" si="7"/>
        <v>10000</v>
      </c>
      <c r="C28" s="46">
        <v>1</v>
      </c>
      <c r="D28" s="47" t="s">
        <v>54</v>
      </c>
      <c r="E28" s="13">
        <v>0</v>
      </c>
      <c r="F28" s="13">
        <v>0</v>
      </c>
      <c r="G28" s="14">
        <v>0</v>
      </c>
      <c r="H28" s="14">
        <v>0</v>
      </c>
      <c r="I28" s="13">
        <v>0</v>
      </c>
      <c r="J28" s="13">
        <v>0</v>
      </c>
      <c r="K28" s="13">
        <v>0</v>
      </c>
      <c r="L28" s="13">
        <v>0</v>
      </c>
      <c r="M28" s="13">
        <f>10000*1</f>
        <v>10000</v>
      </c>
      <c r="N28" s="13">
        <v>0</v>
      </c>
      <c r="O28" s="13">
        <v>0</v>
      </c>
      <c r="P28" s="13">
        <v>0</v>
      </c>
    </row>
  </sheetData>
  <mergeCells count="18">
    <mergeCell ref="A1:K1"/>
    <mergeCell ref="A2:K2"/>
    <mergeCell ref="C22:D22"/>
    <mergeCell ref="C18:D18"/>
    <mergeCell ref="C19:D19"/>
    <mergeCell ref="C21:D21"/>
    <mergeCell ref="C20:D20"/>
    <mergeCell ref="A4:A5"/>
    <mergeCell ref="C4:D4"/>
    <mergeCell ref="E4:G4"/>
    <mergeCell ref="H4:J4"/>
    <mergeCell ref="K4:M4"/>
    <mergeCell ref="C23:D23"/>
    <mergeCell ref="C24:D24"/>
    <mergeCell ref="C25:D25"/>
    <mergeCell ref="C26:D26"/>
    <mergeCell ref="N4:P4"/>
    <mergeCell ref="C5:D5"/>
  </mergeCells>
  <pageMargins left="0.28000000000000003" right="0" top="0.59055118110236227" bottom="0" header="0.31496062992125984" footer="0.31496062992125984"/>
  <pageSetup paperSize="9" scale="50" orientation="landscape" horizontalDpi="4294967293" verticalDpi="0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2019-10-16T03:15:26Z</cp:lastPrinted>
  <dcterms:created xsi:type="dcterms:W3CDTF">2018-08-15T03:06:13Z</dcterms:created>
  <dcterms:modified xsi:type="dcterms:W3CDTF">2019-10-16T03:16:57Z</dcterms:modified>
</cp:coreProperties>
</file>