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45621"/>
</workbook>
</file>

<file path=xl/calcChain.xml><?xml version="1.0" encoding="utf-8"?>
<calcChain xmlns="http://schemas.openxmlformats.org/spreadsheetml/2006/main">
  <c r="B43" i="1" l="1"/>
  <c r="B42" i="1"/>
  <c r="B40" i="1"/>
  <c r="B37" i="1" s="1"/>
  <c r="B39" i="1"/>
  <c r="P37" i="1"/>
  <c r="O37" i="1"/>
  <c r="N37" i="1"/>
  <c r="N18" i="1" s="1"/>
  <c r="M37" i="1"/>
  <c r="L37" i="1"/>
  <c r="K37" i="1"/>
  <c r="J37" i="1"/>
  <c r="I37" i="1"/>
  <c r="H37" i="1"/>
  <c r="G37" i="1"/>
  <c r="F37" i="1"/>
  <c r="E37" i="1"/>
  <c r="P21" i="1"/>
  <c r="O21" i="1"/>
  <c r="O18" i="1" s="1"/>
  <c r="N21" i="1"/>
  <c r="M21" i="1"/>
  <c r="L21" i="1"/>
  <c r="K21" i="1"/>
  <c r="J21" i="1"/>
  <c r="I21" i="1"/>
  <c r="H21" i="1"/>
  <c r="G21" i="1"/>
  <c r="G18" i="1" s="1"/>
  <c r="F21" i="1"/>
  <c r="E21" i="1"/>
  <c r="B21" i="1"/>
  <c r="P19" i="1"/>
  <c r="P18" i="1" s="1"/>
  <c r="O19" i="1"/>
  <c r="N19" i="1"/>
  <c r="M19" i="1"/>
  <c r="L19" i="1"/>
  <c r="L18" i="1" s="1"/>
  <c r="K19" i="1"/>
  <c r="J19" i="1"/>
  <c r="J18" i="1" s="1"/>
  <c r="I19" i="1"/>
  <c r="I18" i="1" s="1"/>
  <c r="H19" i="1"/>
  <c r="H18" i="1" s="1"/>
  <c r="G19" i="1"/>
  <c r="F19" i="1"/>
  <c r="E19" i="1"/>
  <c r="E18" i="1" s="1"/>
  <c r="B19" i="1"/>
  <c r="M18" i="1"/>
  <c r="K18" i="1"/>
  <c r="F18" i="1"/>
  <c r="P13" i="1"/>
  <c r="O13" i="1"/>
  <c r="N13" i="1"/>
  <c r="M13" i="1"/>
  <c r="L13" i="1"/>
  <c r="K13" i="1"/>
  <c r="J13" i="1"/>
  <c r="I13" i="1"/>
  <c r="H13" i="1"/>
  <c r="G13" i="1"/>
  <c r="F13" i="1"/>
  <c r="E13" i="1"/>
  <c r="P12" i="1"/>
  <c r="O12" i="1"/>
  <c r="N12" i="1"/>
  <c r="M12" i="1"/>
  <c r="L12" i="1"/>
  <c r="K12" i="1"/>
  <c r="J12" i="1"/>
  <c r="I12" i="1"/>
  <c r="H12" i="1"/>
  <c r="G12" i="1"/>
  <c r="F12" i="1"/>
  <c r="B12" i="1" s="1"/>
  <c r="E12" i="1"/>
  <c r="P11" i="1"/>
  <c r="P8" i="1" s="1"/>
  <c r="P7" i="1" s="1"/>
  <c r="P6" i="1" s="1"/>
  <c r="O11" i="1"/>
  <c r="O8" i="1" s="1"/>
  <c r="O7" i="1" s="1"/>
  <c r="O6" i="1" s="1"/>
  <c r="N11" i="1"/>
  <c r="M11" i="1"/>
  <c r="L11" i="1"/>
  <c r="K11" i="1"/>
  <c r="J11" i="1"/>
  <c r="I11" i="1"/>
  <c r="H11" i="1"/>
  <c r="H8" i="1" s="1"/>
  <c r="H7" i="1" s="1"/>
  <c r="G11" i="1"/>
  <c r="G8" i="1" s="1"/>
  <c r="G7" i="1" s="1"/>
  <c r="G6" i="1" s="1"/>
  <c r="F11" i="1"/>
  <c r="E11" i="1"/>
  <c r="B10" i="1"/>
  <c r="P9" i="1"/>
  <c r="O9" i="1"/>
  <c r="N9" i="1"/>
  <c r="M9" i="1"/>
  <c r="L9" i="1"/>
  <c r="K9" i="1"/>
  <c r="J9" i="1"/>
  <c r="I9" i="1"/>
  <c r="H9" i="1"/>
  <c r="G9" i="1"/>
  <c r="F9" i="1"/>
  <c r="E9" i="1"/>
  <c r="L8" i="1"/>
  <c r="K8" i="1"/>
  <c r="K7" i="1" s="1"/>
  <c r="K6" i="1" s="1"/>
  <c r="L7" i="1"/>
  <c r="L6" i="1" s="1"/>
  <c r="B13" i="1" l="1"/>
  <c r="B18" i="1"/>
  <c r="F8" i="1"/>
  <c r="F7" i="1" s="1"/>
  <c r="F6" i="1" s="1"/>
  <c r="J8" i="1"/>
  <c r="J7" i="1" s="1"/>
  <c r="J6" i="1" s="1"/>
  <c r="N8" i="1"/>
  <c r="N7" i="1" s="1"/>
  <c r="N6" i="1" s="1"/>
  <c r="B11" i="1"/>
  <c r="E8" i="1"/>
  <c r="E7" i="1" s="1"/>
  <c r="E6" i="1" s="1"/>
  <c r="I8" i="1"/>
  <c r="I7" i="1" s="1"/>
  <c r="I6" i="1" s="1"/>
  <c r="M8" i="1"/>
  <c r="M7" i="1" s="1"/>
  <c r="M6" i="1" s="1"/>
  <c r="H6" i="1"/>
  <c r="B8" i="1"/>
  <c r="B7" i="1" s="1"/>
  <c r="B9" i="1"/>
  <c r="B6" i="1" l="1"/>
</calcChain>
</file>

<file path=xl/sharedStrings.xml><?xml version="1.0" encoding="utf-8"?>
<sst xmlns="http://schemas.openxmlformats.org/spreadsheetml/2006/main" count="83" uniqueCount="67">
  <si>
    <t>ราย</t>
  </si>
  <si>
    <t xml:space="preserve">   1. ค่าใช้จ่ายในการบริหารงาน</t>
  </si>
  <si>
    <t xml:space="preserve">      1.1 ค่าจ้างเหมาบริการ</t>
  </si>
  <si>
    <t>อัตรา</t>
  </si>
  <si>
    <t xml:space="preserve">         1) ค่าจ้างเหมาบุคลากร (วุฒิปริญญาตรี)</t>
  </si>
  <si>
    <t xml:space="preserve">         2) ค่าจ้างเหมาบุคลากร (วุฒิ ปวส.)</t>
  </si>
  <si>
    <t xml:space="preserve">         3) ค่าจ้างเหมายาม</t>
  </si>
  <si>
    <t xml:space="preserve">         4) ค่าจ้างเหมาคนงาน</t>
  </si>
  <si>
    <t xml:space="preserve">         5) ค่าจ้างเหมาพนักงานขับรถยนต์</t>
  </si>
  <si>
    <t xml:space="preserve">      1.2 ค่าวัสดุสำนักงาน</t>
  </si>
  <si>
    <t xml:space="preserve">      1.3 ค่าวัสดุเชื้อเพลิงและหล่อลื่น</t>
  </si>
  <si>
    <t xml:space="preserve">      1.4 ค่าวัสดุโฆษณาและเผยแพร่</t>
  </si>
  <si>
    <t xml:space="preserve">   2. ค่าใช้จ่ายในการปฏิบัติงาน</t>
  </si>
  <si>
    <t xml:space="preserve">      2.1 ค่าเบี้ยเลี้ยง ค่าเช่าที่พักและค่าพาหนะ</t>
  </si>
  <si>
    <t xml:space="preserve">               1) ค่าใช้จ่ายในการประสานงานและติดตามงาน </t>
  </si>
  <si>
    <t xml:space="preserve">      2.2 ค่าใช้จ่ายในการสัมมนาและฝึกอบรม   </t>
  </si>
  <si>
    <t xml:space="preserve">               1) อบรมเชิงปฏิบัติการ การทำเกษตรแบบธรรมชาติ</t>
  </si>
  <si>
    <t xml:space="preserve">                    (ตามแนวทางเศรษฐกิจพอเพียง) </t>
  </si>
  <si>
    <t xml:space="preserve">               2) ศึกษาดูงานของเกษตรกรในศูนย์เรียนรู้การทำเกษตร</t>
  </si>
  <si>
    <t xml:space="preserve">                  แบบธรรมชาติ</t>
  </si>
  <si>
    <t xml:space="preserve">               3) การผลิตลำไยนอกฤดูและลำไยคุณภาพ</t>
  </si>
  <si>
    <t>2 รุ่น/60 ราย</t>
  </si>
  <si>
    <t xml:space="preserve">               4) อบรมเชิงปฏิบัติการผลิตก้อนเชื้อเห็ดและเพาะเห็ด</t>
  </si>
  <si>
    <t>1 รุ่น/30 ราย</t>
  </si>
  <si>
    <t xml:space="preserve">      2.3 ค่าวัสดุการเกษตร</t>
  </si>
  <si>
    <t xml:space="preserve">          1) กิจกรรม แม่อาวรวมใจปลูกไม้เศรษฐกิจถวายพ่อ</t>
  </si>
  <si>
    <t>โครงการ</t>
  </si>
  <si>
    <t xml:space="preserve">          2) กิจกรรม จัดตั้งศูนย์เรียนรู้การผลิตลำไยนอกฤดู</t>
  </si>
  <si>
    <t>ศูนย์</t>
  </si>
  <si>
    <t xml:space="preserve">          3) กิจกรรม ต่อเนื่องศูนย์เรียนรู้การทำเกษตรธรรมชาติ</t>
  </si>
  <si>
    <t xml:space="preserve">          4) กิจกรรม ปั่นจักรยานเฉลิมพระเกียรติฯ</t>
  </si>
  <si>
    <t xml:space="preserve">          5) กิจกรรม รณรงค์ปลูกป่าเฉลิมพระเกียรติวันพ่อ</t>
  </si>
  <si>
    <t xml:space="preserve">          6) กิจกรรม รณรงค์ปลูกป่าเฉลิมพระเกียรติวันแม่</t>
  </si>
  <si>
    <t>โครงการพัฒนาพื้นที่ลุ่มน้ำแม่อาว อันเนื่องมาจากพระราชดำริ จ.ลำพูน</t>
  </si>
  <si>
    <t xml:space="preserve"> แผนปฏิบัติงานและแผนการใช้จ่ายเงินงบประมาณ ประจำปี 2563
</t>
  </si>
  <si>
    <t xml:space="preserve">               8) โครงการอบรมจักสานเส้นพลาสติก (กลุ่มใหม่)</t>
  </si>
  <si>
    <t xml:space="preserve">               9) โครงการอบรมการจักสานเส้นพลาสติก (กลุ่มเดิม) </t>
  </si>
  <si>
    <t xml:space="preserve">                   (พัฒนารูปแบบผลิตภัณฑ์+การตลาด)</t>
  </si>
  <si>
    <t xml:space="preserve">      1.5 ค่าสาธารณูปโภค (ไฟฟ้า)</t>
  </si>
  <si>
    <t xml:space="preserve">                   ชนิดต่างๆ</t>
  </si>
  <si>
    <t xml:space="preserve">               5) โครงการอบรมเชิงปฏิบัติการการผลิตเฟอร์นิเจอร์จากไม้ไผ่ </t>
  </si>
  <si>
    <t xml:space="preserve">               6) โครงการอบรมแปรรูปสมุนไพร (สเปย์ไล่ยุง/สบู่/ยาหม่อง/</t>
  </si>
  <si>
    <t xml:space="preserve">                   น้ำยาอเนกประสงค์)</t>
  </si>
  <si>
    <t xml:space="preserve">               7) โครงการอบรมการแปรรูปลำไย (การทำน้ำพริกนรกลำไย/</t>
  </si>
  <si>
    <t xml:space="preserve">                    เค้กลำไย/ข้าวแต๋นลำไย)</t>
  </si>
  <si>
    <t>งบรายจ่าย/รายการ</t>
  </si>
  <si>
    <t>งบประมาณ</t>
  </si>
  <si>
    <t>ปริมาณงาน</t>
  </si>
  <si>
    <t>ไตรมาส 1</t>
  </si>
  <si>
    <t>ไตรมาส 2</t>
  </si>
  <si>
    <t>ไตรมาส 3</t>
  </si>
  <si>
    <t>ไตรมาส 4</t>
  </si>
  <si>
    <t>ปี 2563</t>
  </si>
  <si>
    <t>(หน่วยนับ)</t>
  </si>
  <si>
    <t xml:space="preserve"> ต.ค.62</t>
  </si>
  <si>
    <t xml:space="preserve"> พ.ย.62</t>
  </si>
  <si>
    <t xml:space="preserve"> ธ.ค.62</t>
  </si>
  <si>
    <t xml:space="preserve"> ม.ค.63</t>
  </si>
  <si>
    <t xml:space="preserve"> ก.พ.63</t>
  </si>
  <si>
    <t xml:space="preserve"> มี.ค.63</t>
  </si>
  <si>
    <t xml:space="preserve"> เม.ย.63</t>
  </si>
  <si>
    <t xml:space="preserve"> พ.ค.63</t>
  </si>
  <si>
    <t xml:space="preserve"> มิ.ย.63</t>
  </si>
  <si>
    <t xml:space="preserve"> ก.ค.63</t>
  </si>
  <si>
    <t xml:space="preserve"> ส.ค.63</t>
  </si>
  <si>
    <t xml:space="preserve"> ก.ย.63</t>
  </si>
  <si>
    <t>ตั้งจ่ายจังหวัด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</si>
</sst>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43" fontId="5" fillId="2" borderId="8" xfId="1" applyFont="1" applyFill="1" applyBorder="1"/>
    <xf numFmtId="187" fontId="5" fillId="2" borderId="5" xfId="1" applyNumberFormat="1" applyFont="1" applyFill="1" applyBorder="1" applyAlignment="1">
      <alignment horizontal="right" vertical="center"/>
    </xf>
    <xf numFmtId="187" fontId="5" fillId="2" borderId="5" xfId="1" applyNumberFormat="1" applyFont="1" applyFill="1" applyBorder="1"/>
    <xf numFmtId="187" fontId="5" fillId="2" borderId="8" xfId="1" applyNumberFormat="1" applyFont="1" applyFill="1" applyBorder="1" applyAlignment="1">
      <alignment horizontal="right" vertical="center"/>
    </xf>
    <xf numFmtId="187" fontId="5" fillId="2" borderId="8" xfId="1" applyNumberFormat="1" applyFont="1" applyFill="1" applyBorder="1"/>
    <xf numFmtId="187" fontId="5" fillId="2" borderId="10" xfId="1" applyNumberFormat="1" applyFont="1" applyFill="1" applyBorder="1" applyAlignment="1">
      <alignment horizontal="center"/>
    </xf>
    <xf numFmtId="43" fontId="5" fillId="2" borderId="8" xfId="1" applyFont="1" applyFill="1" applyBorder="1" applyAlignment="1">
      <alignment shrinkToFit="1"/>
    </xf>
    <xf numFmtId="187" fontId="5" fillId="2" borderId="8" xfId="1" applyNumberFormat="1" applyFont="1" applyFill="1" applyBorder="1" applyAlignment="1">
      <alignment shrinkToFit="1"/>
    </xf>
    <xf numFmtId="43" fontId="5" fillId="2" borderId="11" xfId="1" applyFont="1" applyFill="1" applyBorder="1"/>
    <xf numFmtId="187" fontId="5" fillId="2" borderId="11" xfId="1" applyNumberFormat="1" applyFont="1" applyFill="1" applyBorder="1" applyAlignment="1">
      <alignment horizontal="right" vertical="center"/>
    </xf>
    <xf numFmtId="187" fontId="5" fillId="2" borderId="13" xfId="1" applyNumberFormat="1" applyFont="1" applyFill="1" applyBorder="1" applyAlignment="1">
      <alignment horizontal="center"/>
    </xf>
    <xf numFmtId="187" fontId="5" fillId="2" borderId="11" xfId="1" applyNumberFormat="1" applyFont="1" applyFill="1" applyBorder="1"/>
    <xf numFmtId="187" fontId="5" fillId="2" borderId="11" xfId="1" applyNumberFormat="1" applyFont="1" applyFill="1" applyBorder="1" applyAlignment="1">
      <alignment shrinkToFit="1"/>
    </xf>
    <xf numFmtId="43" fontId="5" fillId="2" borderId="5" xfId="1" applyFont="1" applyFill="1" applyBorder="1"/>
    <xf numFmtId="187" fontId="5" fillId="2" borderId="7" xfId="1" applyNumberFormat="1" applyFont="1" applyFill="1" applyBorder="1" applyAlignment="1">
      <alignment horizontal="center"/>
    </xf>
    <xf numFmtId="187" fontId="5" fillId="2" borderId="9" xfId="1" applyNumberFormat="1" applyFont="1" applyFill="1" applyBorder="1" applyAlignment="1">
      <alignment horizontal="left" vertical="center"/>
    </xf>
    <xf numFmtId="43" fontId="5" fillId="2" borderId="16" xfId="1" applyFont="1" applyFill="1" applyBorder="1"/>
    <xf numFmtId="187" fontId="5" fillId="2" borderId="16" xfId="1" applyNumberFormat="1" applyFont="1" applyFill="1" applyBorder="1" applyAlignment="1">
      <alignment horizontal="right" vertical="center"/>
    </xf>
    <xf numFmtId="187" fontId="5" fillId="2" borderId="18" xfId="1" applyNumberFormat="1" applyFont="1" applyFill="1" applyBorder="1" applyAlignment="1">
      <alignment horizontal="center"/>
    </xf>
    <xf numFmtId="187" fontId="5" fillId="2" borderId="16" xfId="1" applyNumberFormat="1" applyFont="1" applyFill="1" applyBorder="1"/>
    <xf numFmtId="187" fontId="5" fillId="2" borderId="20" xfId="1" applyNumberFormat="1" applyFont="1" applyFill="1" applyBorder="1" applyAlignment="1">
      <alignment horizontal="center" vertical="center"/>
    </xf>
    <xf numFmtId="187" fontId="5" fillId="2" borderId="21" xfId="1" applyNumberFormat="1" applyFont="1" applyFill="1" applyBorder="1" applyAlignment="1">
      <alignment horizontal="center"/>
    </xf>
    <xf numFmtId="187" fontId="5" fillId="2" borderId="19" xfId="1" applyNumberFormat="1" applyFont="1" applyFill="1" applyBorder="1"/>
    <xf numFmtId="187" fontId="5" fillId="2" borderId="19" xfId="1" applyNumberFormat="1" applyFont="1" applyFill="1" applyBorder="1" applyAlignment="1">
      <alignment shrinkToFit="1"/>
    </xf>
    <xf numFmtId="43" fontId="5" fillId="2" borderId="19" xfId="1" applyFont="1" applyFill="1" applyBorder="1" applyAlignment="1">
      <alignment shrinkToFit="1"/>
    </xf>
    <xf numFmtId="187" fontId="5" fillId="2" borderId="19" xfId="1" applyNumberFormat="1" applyFont="1" applyFill="1" applyBorder="1" applyAlignment="1">
      <alignment horizontal="right" vertical="center"/>
    </xf>
    <xf numFmtId="187" fontId="5" fillId="2" borderId="18" xfId="0" applyNumberFormat="1" applyFont="1" applyFill="1" applyBorder="1" applyAlignment="1">
      <alignment horizontal="center" vertical="center"/>
    </xf>
    <xf numFmtId="187" fontId="5" fillId="2" borderId="10" xfId="0" applyNumberFormat="1" applyFont="1" applyFill="1" applyBorder="1" applyAlignment="1">
      <alignment horizontal="center" vertical="center" shrinkToFit="1"/>
    </xf>
    <xf numFmtId="187" fontId="5" fillId="2" borderId="10" xfId="0" applyNumberFormat="1" applyFont="1" applyFill="1" applyBorder="1" applyAlignment="1">
      <alignment horizontal="center" vertical="center"/>
    </xf>
    <xf numFmtId="187" fontId="5" fillId="2" borderId="10" xfId="1" applyNumberFormat="1" applyFont="1" applyFill="1" applyBorder="1" applyAlignment="1">
      <alignment horizontal="left" vertical="center"/>
    </xf>
    <xf numFmtId="187" fontId="5" fillId="2" borderId="17" xfId="1" applyNumberFormat="1" applyFont="1" applyFill="1" applyBorder="1" applyAlignment="1">
      <alignment horizontal="center" vertical="center"/>
    </xf>
    <xf numFmtId="187" fontId="5" fillId="2" borderId="6" xfId="1" applyNumberFormat="1" applyFont="1" applyFill="1" applyBorder="1" applyAlignment="1">
      <alignment horizontal="center" vertical="center"/>
    </xf>
    <xf numFmtId="187" fontId="5" fillId="2" borderId="12" xfId="1" applyNumberFormat="1" applyFont="1" applyFill="1" applyBorder="1" applyAlignment="1">
      <alignment horizontal="center" vertical="center"/>
    </xf>
    <xf numFmtId="187" fontId="5" fillId="2" borderId="9" xfId="1" applyNumberFormat="1" applyFont="1" applyFill="1" applyBorder="1" applyAlignment="1">
      <alignment horizontal="right" vertical="center"/>
    </xf>
    <xf numFmtId="187" fontId="5" fillId="2" borderId="9" xfId="1" applyNumberFormat="1" applyFont="1" applyFill="1" applyBorder="1" applyAlignment="1">
      <alignment horizontal="center" vertical="center"/>
    </xf>
    <xf numFmtId="187" fontId="5" fillId="2" borderId="1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187" fontId="4" fillId="3" borderId="22" xfId="1" applyNumberFormat="1" applyFont="1" applyFill="1" applyBorder="1" applyAlignment="1">
      <alignment horizontal="center"/>
    </xf>
    <xf numFmtId="187" fontId="4" fillId="3" borderId="2" xfId="1" applyNumberFormat="1" applyFont="1" applyFill="1" applyBorder="1" applyAlignment="1">
      <alignment horizontal="center"/>
    </xf>
    <xf numFmtId="187" fontId="4" fillId="3" borderId="1" xfId="1" applyNumberFormat="1" applyFont="1" applyFill="1" applyBorder="1" applyAlignment="1">
      <alignment horizontal="center"/>
    </xf>
    <xf numFmtId="187" fontId="4" fillId="3" borderId="1" xfId="1" applyNumberFormat="1" applyFont="1" applyFill="1" applyBorder="1" applyAlignment="1">
      <alignment horizontal="center" shrinkToFit="1"/>
    </xf>
    <xf numFmtId="43" fontId="4" fillId="4" borderId="1" xfId="1" applyFont="1" applyFill="1" applyBorder="1" applyAlignment="1">
      <alignment horizontal="left"/>
    </xf>
    <xf numFmtId="187" fontId="4" fillId="4" borderId="1" xfId="1" applyNumberFormat="1" applyFont="1" applyFill="1" applyBorder="1" applyAlignment="1">
      <alignment horizontal="right" vertical="center"/>
    </xf>
    <xf numFmtId="187" fontId="4" fillId="4" borderId="3" xfId="1" applyNumberFormat="1" applyFont="1" applyFill="1" applyBorder="1" applyAlignment="1">
      <alignment horizontal="center" vertical="center"/>
    </xf>
    <xf numFmtId="187" fontId="4" fillId="4" borderId="4" xfId="1" applyNumberFormat="1" applyFont="1" applyFill="1" applyBorder="1"/>
    <xf numFmtId="187" fontId="4" fillId="4" borderId="1" xfId="1" applyNumberFormat="1" applyFont="1" applyFill="1" applyBorder="1"/>
    <xf numFmtId="0" fontId="1" fillId="4" borderId="0" xfId="0" applyFont="1" applyFill="1"/>
    <xf numFmtId="43" fontId="5" fillId="2" borderId="11" xfId="1" applyFont="1" applyFill="1" applyBorder="1" applyAlignment="1">
      <alignment shrinkToFit="1"/>
    </xf>
    <xf numFmtId="187" fontId="5" fillId="2" borderId="13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187" fontId="5" fillId="2" borderId="9" xfId="1" applyNumberFormat="1" applyFont="1" applyFill="1" applyBorder="1" applyAlignment="1">
      <alignment horizontal="center" vertical="center"/>
    </xf>
    <xf numFmtId="187" fontId="5" fillId="2" borderId="10" xfId="1" applyNumberFormat="1" applyFont="1" applyFill="1" applyBorder="1" applyAlignment="1">
      <alignment horizontal="center" vertical="center"/>
    </xf>
    <xf numFmtId="43" fontId="4" fillId="3" borderId="22" xfId="1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187" fontId="4" fillId="3" borderId="23" xfId="1" applyNumberFormat="1" applyFont="1" applyFill="1" applyBorder="1" applyAlignment="1">
      <alignment horizontal="center" vertical="center"/>
    </xf>
    <xf numFmtId="187" fontId="4" fillId="3" borderId="24" xfId="1" applyNumberFormat="1" applyFont="1" applyFill="1" applyBorder="1" applyAlignment="1">
      <alignment horizontal="center" vertical="center"/>
    </xf>
    <xf numFmtId="187" fontId="4" fillId="3" borderId="1" xfId="1" applyNumberFormat="1" applyFont="1" applyFill="1" applyBorder="1" applyAlignment="1">
      <alignment horizontal="center"/>
    </xf>
    <xf numFmtId="187" fontId="4" fillId="3" borderId="14" xfId="1" applyNumberFormat="1" applyFont="1" applyFill="1" applyBorder="1" applyAlignment="1">
      <alignment horizontal="center" vertical="center"/>
    </xf>
    <xf numFmtId="187" fontId="4" fillId="3" borderId="15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view="pageBreakPreview" topLeftCell="A16" zoomScale="80" zoomScaleNormal="80" zoomScaleSheetLayoutView="80" workbookViewId="0">
      <selection activeCell="E16" sqref="E16"/>
    </sheetView>
  </sheetViews>
  <sheetFormatPr defaultRowHeight="20.25" x14ac:dyDescent="0.3"/>
  <cols>
    <col min="1" max="1" width="54.25" style="1" bestFit="1" customWidth="1"/>
    <col min="2" max="2" width="10.5" style="1" bestFit="1" customWidth="1"/>
    <col min="3" max="3" width="5.125" style="1" bestFit="1" customWidth="1"/>
    <col min="4" max="4" width="8.125" style="1" bestFit="1" customWidth="1"/>
    <col min="5" max="6" width="8.625" style="1" bestFit="1" customWidth="1"/>
    <col min="7" max="7" width="12.875" style="1" customWidth="1"/>
    <col min="8" max="8" width="8.625" style="1" bestFit="1" customWidth="1"/>
    <col min="9" max="9" width="11.875" style="1" customWidth="1"/>
    <col min="10" max="10" width="13.375" style="1" customWidth="1"/>
    <col min="11" max="11" width="13.625" style="1" customWidth="1"/>
    <col min="12" max="16384" width="9" style="1"/>
  </cols>
  <sheetData>
    <row r="1" spans="1:16" ht="23.25" customHeight="1" x14ac:dyDescent="0.3">
      <c r="A1" s="51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3.25" customHeight="1" x14ac:dyDescent="0.35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23.25" customHeight="1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3.25" customHeight="1" x14ac:dyDescent="0.35">
      <c r="A4" s="55" t="s">
        <v>45</v>
      </c>
      <c r="B4" s="39" t="s">
        <v>46</v>
      </c>
      <c r="C4" s="57" t="s">
        <v>47</v>
      </c>
      <c r="D4" s="58"/>
      <c r="E4" s="59" t="s">
        <v>48</v>
      </c>
      <c r="F4" s="59"/>
      <c r="G4" s="59"/>
      <c r="H4" s="59" t="s">
        <v>49</v>
      </c>
      <c r="I4" s="59"/>
      <c r="J4" s="59"/>
      <c r="K4" s="59" t="s">
        <v>50</v>
      </c>
      <c r="L4" s="59"/>
      <c r="M4" s="59"/>
      <c r="N4" s="59" t="s">
        <v>51</v>
      </c>
      <c r="O4" s="59"/>
      <c r="P4" s="59"/>
    </row>
    <row r="5" spans="1:16" ht="23.25" customHeight="1" x14ac:dyDescent="0.35">
      <c r="A5" s="56"/>
      <c r="B5" s="40" t="s">
        <v>52</v>
      </c>
      <c r="C5" s="60" t="s">
        <v>53</v>
      </c>
      <c r="D5" s="61"/>
      <c r="E5" s="41" t="s">
        <v>54</v>
      </c>
      <c r="F5" s="41" t="s">
        <v>55</v>
      </c>
      <c r="G5" s="42" t="s">
        <v>56</v>
      </c>
      <c r="H5" s="42" t="s">
        <v>57</v>
      </c>
      <c r="I5" s="41" t="s">
        <v>58</v>
      </c>
      <c r="J5" s="41" t="s">
        <v>59</v>
      </c>
      <c r="K5" s="41" t="s">
        <v>60</v>
      </c>
      <c r="L5" s="41" t="s">
        <v>61</v>
      </c>
      <c r="M5" s="41" t="s">
        <v>62</v>
      </c>
      <c r="N5" s="41" t="s">
        <v>63</v>
      </c>
      <c r="O5" s="41" t="s">
        <v>64</v>
      </c>
      <c r="P5" s="41" t="s">
        <v>65</v>
      </c>
    </row>
    <row r="6" spans="1:16" s="48" customFormat="1" ht="21" x14ac:dyDescent="0.35">
      <c r="A6" s="43" t="s">
        <v>66</v>
      </c>
      <c r="B6" s="44">
        <f>B7+B18</f>
        <v>1705700</v>
      </c>
      <c r="C6" s="45"/>
      <c r="D6" s="46"/>
      <c r="E6" s="47">
        <f>E7+E18</f>
        <v>197100</v>
      </c>
      <c r="F6" s="47">
        <f t="shared" ref="F6:P6" si="0">F7+F18</f>
        <v>393000</v>
      </c>
      <c r="G6" s="47">
        <f t="shared" si="0"/>
        <v>74100</v>
      </c>
      <c r="H6" s="47">
        <f t="shared" si="0"/>
        <v>248700</v>
      </c>
      <c r="I6" s="47">
        <f t="shared" si="0"/>
        <v>74100</v>
      </c>
      <c r="J6" s="47">
        <f t="shared" si="0"/>
        <v>74100</v>
      </c>
      <c r="K6" s="47">
        <f t="shared" si="0"/>
        <v>74100</v>
      </c>
      <c r="L6" s="47">
        <f t="shared" si="0"/>
        <v>74100</v>
      </c>
      <c r="M6" s="47">
        <f t="shared" si="0"/>
        <v>114100</v>
      </c>
      <c r="N6" s="47">
        <f t="shared" si="0"/>
        <v>154100</v>
      </c>
      <c r="O6" s="47">
        <f t="shared" si="0"/>
        <v>154100</v>
      </c>
      <c r="P6" s="47">
        <f t="shared" si="0"/>
        <v>74100</v>
      </c>
    </row>
    <row r="7" spans="1:16" ht="21" x14ac:dyDescent="0.35">
      <c r="A7" s="15" t="s">
        <v>1</v>
      </c>
      <c r="B7" s="3">
        <f>B8+B14+B15+B16+B17</f>
        <v>972200</v>
      </c>
      <c r="C7" s="33"/>
      <c r="D7" s="16"/>
      <c r="E7" s="4">
        <f>E8+E14+E15+E16+E17</f>
        <v>157100</v>
      </c>
      <c r="F7" s="4">
        <f t="shared" ref="F7:P7" si="1">F8+F14+F15+F16+F17</f>
        <v>74100</v>
      </c>
      <c r="G7" s="4">
        <f t="shared" si="1"/>
        <v>74100</v>
      </c>
      <c r="H7" s="4">
        <f t="shared" si="1"/>
        <v>74100</v>
      </c>
      <c r="I7" s="4">
        <f t="shared" si="1"/>
        <v>74100</v>
      </c>
      <c r="J7" s="4">
        <f t="shared" si="1"/>
        <v>74100</v>
      </c>
      <c r="K7" s="4">
        <f t="shared" si="1"/>
        <v>74100</v>
      </c>
      <c r="L7" s="4">
        <f t="shared" si="1"/>
        <v>74100</v>
      </c>
      <c r="M7" s="4">
        <f t="shared" si="1"/>
        <v>74100</v>
      </c>
      <c r="N7" s="4">
        <f t="shared" si="1"/>
        <v>74100</v>
      </c>
      <c r="O7" s="4">
        <f t="shared" si="1"/>
        <v>74100</v>
      </c>
      <c r="P7" s="4">
        <f t="shared" si="1"/>
        <v>74100</v>
      </c>
    </row>
    <row r="8" spans="1:16" ht="21" x14ac:dyDescent="0.35">
      <c r="A8" s="2" t="s">
        <v>2</v>
      </c>
      <c r="B8" s="5">
        <f t="shared" ref="B8:B13" si="2">E8+F8+G8+H8+I8+J8+K8+L8+M8+N8+O8+P8</f>
        <v>889200</v>
      </c>
      <c r="C8" s="17">
        <v>8</v>
      </c>
      <c r="D8" s="7" t="s">
        <v>3</v>
      </c>
      <c r="E8" s="6">
        <f>E9+E10+E11+E12+E13</f>
        <v>74100</v>
      </c>
      <c r="F8" s="6">
        <f t="shared" ref="F8:P8" si="3">F9+F10+F11+F12+F13</f>
        <v>74100</v>
      </c>
      <c r="G8" s="6">
        <f t="shared" si="3"/>
        <v>74100</v>
      </c>
      <c r="H8" s="6">
        <f t="shared" si="3"/>
        <v>74100</v>
      </c>
      <c r="I8" s="6">
        <f t="shared" si="3"/>
        <v>74100</v>
      </c>
      <c r="J8" s="6">
        <f t="shared" si="3"/>
        <v>74100</v>
      </c>
      <c r="K8" s="6">
        <f t="shared" si="3"/>
        <v>74100</v>
      </c>
      <c r="L8" s="6">
        <f t="shared" si="3"/>
        <v>74100</v>
      </c>
      <c r="M8" s="6">
        <f t="shared" si="3"/>
        <v>74100</v>
      </c>
      <c r="N8" s="6">
        <f t="shared" si="3"/>
        <v>74100</v>
      </c>
      <c r="O8" s="6">
        <f t="shared" si="3"/>
        <v>74100</v>
      </c>
      <c r="P8" s="6">
        <f t="shared" si="3"/>
        <v>74100</v>
      </c>
    </row>
    <row r="9" spans="1:16" ht="21" x14ac:dyDescent="0.35">
      <c r="A9" s="8" t="s">
        <v>4</v>
      </c>
      <c r="B9" s="5">
        <f t="shared" si="2"/>
        <v>312000</v>
      </c>
      <c r="C9" s="17">
        <v>2</v>
      </c>
      <c r="D9" s="7" t="s">
        <v>3</v>
      </c>
      <c r="E9" s="6">
        <f>13000*2</f>
        <v>26000</v>
      </c>
      <c r="F9" s="6">
        <f t="shared" ref="F9:P9" si="4">13000*2</f>
        <v>26000</v>
      </c>
      <c r="G9" s="6">
        <f t="shared" si="4"/>
        <v>26000</v>
      </c>
      <c r="H9" s="6">
        <f t="shared" si="4"/>
        <v>26000</v>
      </c>
      <c r="I9" s="6">
        <f t="shared" si="4"/>
        <v>26000</v>
      </c>
      <c r="J9" s="6">
        <f t="shared" si="4"/>
        <v>26000</v>
      </c>
      <c r="K9" s="6">
        <f t="shared" si="4"/>
        <v>26000</v>
      </c>
      <c r="L9" s="6">
        <f t="shared" si="4"/>
        <v>26000</v>
      </c>
      <c r="M9" s="6">
        <f t="shared" si="4"/>
        <v>26000</v>
      </c>
      <c r="N9" s="6">
        <f t="shared" si="4"/>
        <v>26000</v>
      </c>
      <c r="O9" s="6">
        <f t="shared" si="4"/>
        <v>26000</v>
      </c>
      <c r="P9" s="6">
        <f t="shared" si="4"/>
        <v>26000</v>
      </c>
    </row>
    <row r="10" spans="1:16" ht="21" x14ac:dyDescent="0.35">
      <c r="A10" s="2" t="s">
        <v>5</v>
      </c>
      <c r="B10" s="5">
        <f t="shared" si="2"/>
        <v>120000</v>
      </c>
      <c r="C10" s="35">
        <v>1</v>
      </c>
      <c r="D10" s="7" t="s">
        <v>3</v>
      </c>
      <c r="E10" s="6">
        <v>10000</v>
      </c>
      <c r="F10" s="6">
        <v>10000</v>
      </c>
      <c r="G10" s="6">
        <v>10000</v>
      </c>
      <c r="H10" s="6">
        <v>10000</v>
      </c>
      <c r="I10" s="6">
        <v>10000</v>
      </c>
      <c r="J10" s="6">
        <v>10000</v>
      </c>
      <c r="K10" s="6">
        <v>10000</v>
      </c>
      <c r="L10" s="6">
        <v>10000</v>
      </c>
      <c r="M10" s="6">
        <v>10000</v>
      </c>
      <c r="N10" s="6">
        <v>10000</v>
      </c>
      <c r="O10" s="6">
        <v>10000</v>
      </c>
      <c r="P10" s="6">
        <v>10000</v>
      </c>
    </row>
    <row r="11" spans="1:16" ht="21" x14ac:dyDescent="0.35">
      <c r="A11" s="2" t="s">
        <v>6</v>
      </c>
      <c r="B11" s="5">
        <f t="shared" si="2"/>
        <v>90000</v>
      </c>
      <c r="C11" s="35">
        <v>1</v>
      </c>
      <c r="D11" s="7" t="s">
        <v>3</v>
      </c>
      <c r="E11" s="6">
        <f>7500*1</f>
        <v>7500</v>
      </c>
      <c r="F11" s="6">
        <f t="shared" ref="F11:P11" si="5">7500*1</f>
        <v>7500</v>
      </c>
      <c r="G11" s="6">
        <f t="shared" si="5"/>
        <v>7500</v>
      </c>
      <c r="H11" s="6">
        <f t="shared" si="5"/>
        <v>7500</v>
      </c>
      <c r="I11" s="6">
        <f t="shared" si="5"/>
        <v>7500</v>
      </c>
      <c r="J11" s="6">
        <f t="shared" si="5"/>
        <v>7500</v>
      </c>
      <c r="K11" s="6">
        <f t="shared" si="5"/>
        <v>7500</v>
      </c>
      <c r="L11" s="6">
        <f t="shared" si="5"/>
        <v>7500</v>
      </c>
      <c r="M11" s="6">
        <f t="shared" si="5"/>
        <v>7500</v>
      </c>
      <c r="N11" s="6">
        <f t="shared" si="5"/>
        <v>7500</v>
      </c>
      <c r="O11" s="6">
        <f t="shared" si="5"/>
        <v>7500</v>
      </c>
      <c r="P11" s="6">
        <f t="shared" si="5"/>
        <v>7500</v>
      </c>
    </row>
    <row r="12" spans="1:16" ht="21" x14ac:dyDescent="0.35">
      <c r="A12" s="2" t="s">
        <v>7</v>
      </c>
      <c r="B12" s="5">
        <f t="shared" si="2"/>
        <v>255600</v>
      </c>
      <c r="C12" s="35">
        <v>3</v>
      </c>
      <c r="D12" s="7" t="s">
        <v>3</v>
      </c>
      <c r="E12" s="6">
        <f>7100*3</f>
        <v>21300</v>
      </c>
      <c r="F12" s="6">
        <f t="shared" ref="F12:P12" si="6">7100*3</f>
        <v>21300</v>
      </c>
      <c r="G12" s="6">
        <f t="shared" si="6"/>
        <v>21300</v>
      </c>
      <c r="H12" s="6">
        <f t="shared" si="6"/>
        <v>21300</v>
      </c>
      <c r="I12" s="6">
        <f t="shared" si="6"/>
        <v>21300</v>
      </c>
      <c r="J12" s="6">
        <f t="shared" si="6"/>
        <v>21300</v>
      </c>
      <c r="K12" s="6">
        <f t="shared" si="6"/>
        <v>21300</v>
      </c>
      <c r="L12" s="6">
        <f t="shared" si="6"/>
        <v>21300</v>
      </c>
      <c r="M12" s="6">
        <f t="shared" si="6"/>
        <v>21300</v>
      </c>
      <c r="N12" s="6">
        <f t="shared" si="6"/>
        <v>21300</v>
      </c>
      <c r="O12" s="6">
        <f t="shared" si="6"/>
        <v>21300</v>
      </c>
      <c r="P12" s="6">
        <f t="shared" si="6"/>
        <v>21300</v>
      </c>
    </row>
    <row r="13" spans="1:16" ht="21" x14ac:dyDescent="0.35">
      <c r="A13" s="2" t="s">
        <v>8</v>
      </c>
      <c r="B13" s="5">
        <f t="shared" si="2"/>
        <v>111600</v>
      </c>
      <c r="C13" s="35">
        <v>1</v>
      </c>
      <c r="D13" s="7" t="s">
        <v>3</v>
      </c>
      <c r="E13" s="6">
        <f>9300*1</f>
        <v>9300</v>
      </c>
      <c r="F13" s="6">
        <f t="shared" ref="F13:P13" si="7">9300*1</f>
        <v>9300</v>
      </c>
      <c r="G13" s="6">
        <f t="shared" si="7"/>
        <v>9300</v>
      </c>
      <c r="H13" s="6">
        <f t="shared" si="7"/>
        <v>9300</v>
      </c>
      <c r="I13" s="6">
        <f t="shared" si="7"/>
        <v>9300</v>
      </c>
      <c r="J13" s="6">
        <f t="shared" si="7"/>
        <v>9300</v>
      </c>
      <c r="K13" s="6">
        <f t="shared" si="7"/>
        <v>9300</v>
      </c>
      <c r="L13" s="6">
        <f t="shared" si="7"/>
        <v>9300</v>
      </c>
      <c r="M13" s="6">
        <f t="shared" si="7"/>
        <v>9300</v>
      </c>
      <c r="N13" s="6">
        <f t="shared" si="7"/>
        <v>9300</v>
      </c>
      <c r="O13" s="6">
        <f t="shared" si="7"/>
        <v>9300</v>
      </c>
      <c r="P13" s="6">
        <f t="shared" si="7"/>
        <v>9300</v>
      </c>
    </row>
    <row r="14" spans="1:16" ht="21" x14ac:dyDescent="0.35">
      <c r="A14" s="2" t="s">
        <v>9</v>
      </c>
      <c r="B14" s="5">
        <v>10000</v>
      </c>
      <c r="C14" s="36"/>
      <c r="D14" s="7"/>
      <c r="E14" s="5">
        <v>10000</v>
      </c>
      <c r="F14" s="6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16" ht="21" x14ac:dyDescent="0.35">
      <c r="A15" s="2" t="s">
        <v>10</v>
      </c>
      <c r="B15" s="5">
        <v>40000</v>
      </c>
      <c r="C15" s="36"/>
      <c r="D15" s="7"/>
      <c r="E15" s="5">
        <v>40000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16" ht="21" x14ac:dyDescent="0.35">
      <c r="A16" s="2" t="s">
        <v>11</v>
      </c>
      <c r="B16" s="5">
        <v>3000</v>
      </c>
      <c r="C16" s="36"/>
      <c r="D16" s="7"/>
      <c r="E16" s="5">
        <v>3000</v>
      </c>
      <c r="F16" s="6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</row>
    <row r="17" spans="1:16" ht="21" x14ac:dyDescent="0.35">
      <c r="A17" s="2" t="s">
        <v>38</v>
      </c>
      <c r="B17" s="5">
        <v>30000</v>
      </c>
      <c r="C17" s="36"/>
      <c r="D17" s="7"/>
      <c r="E17" s="5">
        <v>30000</v>
      </c>
      <c r="F17" s="6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</row>
    <row r="18" spans="1:16" ht="21" x14ac:dyDescent="0.35">
      <c r="A18" s="18" t="s">
        <v>12</v>
      </c>
      <c r="B18" s="19">
        <f>B19+B21+B37</f>
        <v>733500</v>
      </c>
      <c r="C18" s="32"/>
      <c r="D18" s="20"/>
      <c r="E18" s="21">
        <f>E19+E21+E37</f>
        <v>40000</v>
      </c>
      <c r="F18" s="21">
        <f t="shared" ref="F18:P18" si="8">F19+F21+F37</f>
        <v>318900</v>
      </c>
      <c r="G18" s="21">
        <f t="shared" si="8"/>
        <v>0</v>
      </c>
      <c r="H18" s="21">
        <f t="shared" si="8"/>
        <v>174600</v>
      </c>
      <c r="I18" s="21">
        <f t="shared" si="8"/>
        <v>0</v>
      </c>
      <c r="J18" s="21">
        <f t="shared" si="8"/>
        <v>0</v>
      </c>
      <c r="K18" s="21">
        <f t="shared" si="8"/>
        <v>0</v>
      </c>
      <c r="L18" s="21">
        <f t="shared" si="8"/>
        <v>0</v>
      </c>
      <c r="M18" s="21">
        <f t="shared" si="8"/>
        <v>40000</v>
      </c>
      <c r="N18" s="21">
        <f t="shared" si="8"/>
        <v>80000</v>
      </c>
      <c r="O18" s="21">
        <f t="shared" si="8"/>
        <v>80000</v>
      </c>
      <c r="P18" s="21">
        <f t="shared" si="8"/>
        <v>0</v>
      </c>
    </row>
    <row r="19" spans="1:16" ht="21" x14ac:dyDescent="0.35">
      <c r="A19" s="2" t="s">
        <v>13</v>
      </c>
      <c r="B19" s="5">
        <f>B20</f>
        <v>40000</v>
      </c>
      <c r="C19" s="36"/>
      <c r="D19" s="7"/>
      <c r="E19" s="6">
        <f>E20</f>
        <v>40000</v>
      </c>
      <c r="F19" s="6">
        <f t="shared" ref="F19:P19" si="9">F20</f>
        <v>0</v>
      </c>
      <c r="G19" s="6">
        <f t="shared" si="9"/>
        <v>0</v>
      </c>
      <c r="H19" s="6">
        <f t="shared" si="9"/>
        <v>0</v>
      </c>
      <c r="I19" s="6">
        <f t="shared" si="9"/>
        <v>0</v>
      </c>
      <c r="J19" s="6">
        <f t="shared" si="9"/>
        <v>0</v>
      </c>
      <c r="K19" s="6">
        <f t="shared" si="9"/>
        <v>0</v>
      </c>
      <c r="L19" s="6">
        <f t="shared" si="9"/>
        <v>0</v>
      </c>
      <c r="M19" s="6">
        <f t="shared" si="9"/>
        <v>0</v>
      </c>
      <c r="N19" s="6">
        <f t="shared" si="9"/>
        <v>0</v>
      </c>
      <c r="O19" s="6">
        <f t="shared" si="9"/>
        <v>0</v>
      </c>
      <c r="P19" s="6">
        <f t="shared" si="9"/>
        <v>0</v>
      </c>
    </row>
    <row r="20" spans="1:16" ht="21" x14ac:dyDescent="0.35">
      <c r="A20" s="26" t="s">
        <v>14</v>
      </c>
      <c r="B20" s="27">
        <v>40000</v>
      </c>
      <c r="C20" s="22"/>
      <c r="D20" s="23"/>
      <c r="E20" s="24">
        <v>40000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</row>
    <row r="21" spans="1:16" ht="21" x14ac:dyDescent="0.35">
      <c r="A21" s="2" t="s">
        <v>15</v>
      </c>
      <c r="B21" s="5">
        <f>SUM(B22+B24+B26+B27+B29+B30+B32+B34+B35)</f>
        <v>493500</v>
      </c>
      <c r="C21" s="36">
        <v>300</v>
      </c>
      <c r="D21" s="31" t="s">
        <v>0</v>
      </c>
      <c r="E21" s="6">
        <f>E22+E24+E26+E27+E29+E30+E32+E34+E35</f>
        <v>0</v>
      </c>
      <c r="F21" s="6">
        <f>F22+F24+F26+F27+F29+F30+F32+F34+F35</f>
        <v>318900</v>
      </c>
      <c r="G21" s="6">
        <f>G22+G24+G26+G27+G29+G32+G33+G35</f>
        <v>0</v>
      </c>
      <c r="H21" s="6">
        <f>H22+H24+H26+H27+H29+H30+H32+H34+H35</f>
        <v>174600</v>
      </c>
      <c r="I21" s="6">
        <f t="shared" ref="I21:P21" si="10">I22+I24+I26+I27+I29+I30+I32+I34+I35</f>
        <v>0</v>
      </c>
      <c r="J21" s="6">
        <f t="shared" si="10"/>
        <v>0</v>
      </c>
      <c r="K21" s="6">
        <f t="shared" si="10"/>
        <v>0</v>
      </c>
      <c r="L21" s="6">
        <f t="shared" si="10"/>
        <v>0</v>
      </c>
      <c r="M21" s="6">
        <f t="shared" si="10"/>
        <v>0</v>
      </c>
      <c r="N21" s="6">
        <f t="shared" si="10"/>
        <v>0</v>
      </c>
      <c r="O21" s="6">
        <f t="shared" si="10"/>
        <v>0</v>
      </c>
      <c r="P21" s="6">
        <f t="shared" si="10"/>
        <v>0</v>
      </c>
    </row>
    <row r="22" spans="1:16" ht="21" x14ac:dyDescent="0.35">
      <c r="A22" s="2" t="s">
        <v>16</v>
      </c>
      <c r="B22" s="5">
        <v>103500</v>
      </c>
      <c r="C22" s="53" t="s">
        <v>23</v>
      </c>
      <c r="D22" s="54"/>
      <c r="E22" s="6">
        <v>0</v>
      </c>
      <c r="F22" s="6">
        <v>103500</v>
      </c>
      <c r="G22" s="6">
        <v>0</v>
      </c>
      <c r="H22" s="9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21" x14ac:dyDescent="0.35">
      <c r="A23" s="2" t="s">
        <v>17</v>
      </c>
      <c r="B23" s="5"/>
      <c r="C23" s="53"/>
      <c r="D23" s="54"/>
      <c r="E23" s="6"/>
      <c r="F23" s="6"/>
      <c r="G23" s="6"/>
      <c r="H23" s="9"/>
      <c r="I23" s="6"/>
      <c r="J23" s="6"/>
      <c r="K23" s="6"/>
      <c r="L23" s="6"/>
      <c r="M23" s="6"/>
      <c r="N23" s="6"/>
      <c r="O23" s="6"/>
      <c r="P23" s="6"/>
    </row>
    <row r="24" spans="1:16" ht="21" x14ac:dyDescent="0.35">
      <c r="A24" s="2" t="s">
        <v>18</v>
      </c>
      <c r="B24" s="5">
        <v>23700</v>
      </c>
      <c r="C24" s="53" t="s">
        <v>23</v>
      </c>
      <c r="D24" s="54"/>
      <c r="E24" s="6">
        <v>0</v>
      </c>
      <c r="F24" s="6">
        <v>23700</v>
      </c>
      <c r="G24" s="6">
        <v>0</v>
      </c>
      <c r="H24" s="9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21" x14ac:dyDescent="0.35">
      <c r="A25" s="2" t="s">
        <v>19</v>
      </c>
      <c r="B25" s="5"/>
      <c r="C25" s="53"/>
      <c r="D25" s="54"/>
      <c r="E25" s="6"/>
      <c r="F25" s="6"/>
      <c r="G25" s="6"/>
      <c r="H25" s="9"/>
      <c r="I25" s="6"/>
      <c r="J25" s="6"/>
      <c r="K25" s="6"/>
      <c r="L25" s="6"/>
      <c r="M25" s="6"/>
      <c r="N25" s="6"/>
      <c r="O25" s="6"/>
      <c r="P25" s="6"/>
    </row>
    <row r="26" spans="1:16" ht="21" x14ac:dyDescent="0.35">
      <c r="A26" s="2" t="s">
        <v>20</v>
      </c>
      <c r="B26" s="5">
        <v>85200</v>
      </c>
      <c r="C26" s="53" t="s">
        <v>21</v>
      </c>
      <c r="D26" s="54"/>
      <c r="E26" s="6">
        <v>0</v>
      </c>
      <c r="F26" s="6">
        <v>85200</v>
      </c>
      <c r="G26" s="6">
        <v>0</v>
      </c>
      <c r="H26" s="9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21" x14ac:dyDescent="0.35">
      <c r="A27" s="2" t="s">
        <v>22</v>
      </c>
      <c r="B27" s="5">
        <v>38400</v>
      </c>
      <c r="C27" s="53" t="s">
        <v>23</v>
      </c>
      <c r="D27" s="54"/>
      <c r="E27" s="6">
        <v>0</v>
      </c>
      <c r="F27" s="6">
        <v>38400</v>
      </c>
      <c r="G27" s="6">
        <v>0</v>
      </c>
      <c r="H27" s="9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21" x14ac:dyDescent="0.35">
      <c r="A28" s="2" t="s">
        <v>39</v>
      </c>
      <c r="B28" s="5"/>
      <c r="C28" s="36"/>
      <c r="D28" s="37"/>
      <c r="E28" s="6"/>
      <c r="F28" s="6"/>
      <c r="G28" s="6"/>
      <c r="H28" s="9"/>
      <c r="I28" s="6"/>
      <c r="J28" s="6"/>
      <c r="K28" s="6"/>
      <c r="L28" s="6"/>
      <c r="M28" s="6"/>
      <c r="N28" s="6"/>
      <c r="O28" s="6"/>
      <c r="P28" s="6"/>
    </row>
    <row r="29" spans="1:16" ht="21" x14ac:dyDescent="0.35">
      <c r="A29" s="2" t="s">
        <v>40</v>
      </c>
      <c r="B29" s="5">
        <v>68100</v>
      </c>
      <c r="C29" s="53" t="s">
        <v>23</v>
      </c>
      <c r="D29" s="54"/>
      <c r="E29" s="6">
        <v>0</v>
      </c>
      <c r="F29" s="6">
        <v>68100</v>
      </c>
      <c r="G29" s="6">
        <v>0</v>
      </c>
      <c r="H29" s="9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21" x14ac:dyDescent="0.35">
      <c r="A30" s="2" t="s">
        <v>41</v>
      </c>
      <c r="B30" s="5">
        <v>36900</v>
      </c>
      <c r="C30" s="53" t="s">
        <v>23</v>
      </c>
      <c r="D30" s="54"/>
      <c r="E30" s="6">
        <v>0</v>
      </c>
      <c r="F30" s="6">
        <v>0</v>
      </c>
      <c r="G30" s="6">
        <v>0</v>
      </c>
      <c r="H30" s="9">
        <v>36900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21" x14ac:dyDescent="0.35">
      <c r="A31" s="2" t="s">
        <v>42</v>
      </c>
      <c r="B31" s="5"/>
      <c r="C31" s="36"/>
      <c r="D31" s="37"/>
      <c r="E31" s="6"/>
      <c r="F31" s="6"/>
      <c r="G31" s="6"/>
      <c r="H31" s="9"/>
      <c r="I31" s="6"/>
      <c r="J31" s="6"/>
      <c r="K31" s="6"/>
      <c r="L31" s="6"/>
      <c r="M31" s="6"/>
      <c r="N31" s="6"/>
      <c r="O31" s="6"/>
      <c r="P31" s="6"/>
    </row>
    <row r="32" spans="1:16" ht="21" x14ac:dyDescent="0.35">
      <c r="A32" s="2" t="s">
        <v>43</v>
      </c>
      <c r="B32" s="5">
        <v>36900</v>
      </c>
      <c r="C32" s="53" t="s">
        <v>23</v>
      </c>
      <c r="D32" s="54"/>
      <c r="E32" s="6">
        <v>0</v>
      </c>
      <c r="F32" s="6">
        <v>0</v>
      </c>
      <c r="G32" s="6">
        <v>0</v>
      </c>
      <c r="H32" s="6">
        <v>36900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21" x14ac:dyDescent="0.35">
      <c r="A33" s="2" t="s">
        <v>44</v>
      </c>
      <c r="B33" s="5"/>
      <c r="C33" s="36"/>
      <c r="D33" s="3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21" x14ac:dyDescent="0.35">
      <c r="A34" s="2" t="s">
        <v>35</v>
      </c>
      <c r="B34" s="5">
        <v>57900</v>
      </c>
      <c r="C34" s="53" t="s">
        <v>23</v>
      </c>
      <c r="D34" s="54"/>
      <c r="E34" s="6">
        <v>0</v>
      </c>
      <c r="F34" s="6">
        <v>0</v>
      </c>
      <c r="G34" s="6">
        <v>0</v>
      </c>
      <c r="H34" s="6">
        <v>57900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  <row r="35" spans="1:16" ht="21" x14ac:dyDescent="0.35">
      <c r="A35" s="8" t="s">
        <v>36</v>
      </c>
      <c r="B35" s="5">
        <v>42900</v>
      </c>
      <c r="C35" s="53" t="s">
        <v>23</v>
      </c>
      <c r="D35" s="54"/>
      <c r="E35" s="6">
        <v>0</v>
      </c>
      <c r="F35" s="6">
        <v>0</v>
      </c>
      <c r="G35" s="6">
        <v>0</v>
      </c>
      <c r="H35" s="6">
        <v>42900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spans="1:16" ht="21" x14ac:dyDescent="0.35">
      <c r="A36" s="49" t="s">
        <v>37</v>
      </c>
      <c r="B36" s="11"/>
      <c r="C36" s="34"/>
      <c r="D36" s="5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ht="21" x14ac:dyDescent="0.35">
      <c r="A37" s="18" t="s">
        <v>24</v>
      </c>
      <c r="B37" s="19">
        <f>B38+B39+B40+B41+B42+B43</f>
        <v>200000</v>
      </c>
      <c r="C37" s="32"/>
      <c r="D37" s="28"/>
      <c r="E37" s="21">
        <f>E38+E39+E40+E41+E42+E43</f>
        <v>0</v>
      </c>
      <c r="F37" s="21">
        <f t="shared" ref="F37:P37" si="11">F38+F39+F40+F41+F42+F43</f>
        <v>0</v>
      </c>
      <c r="G37" s="21">
        <f t="shared" si="11"/>
        <v>0</v>
      </c>
      <c r="H37" s="21">
        <f t="shared" si="11"/>
        <v>0</v>
      </c>
      <c r="I37" s="21">
        <f t="shared" si="11"/>
        <v>0</v>
      </c>
      <c r="J37" s="21">
        <f t="shared" si="11"/>
        <v>0</v>
      </c>
      <c r="K37" s="21">
        <f t="shared" si="11"/>
        <v>0</v>
      </c>
      <c r="L37" s="21">
        <f t="shared" si="11"/>
        <v>0</v>
      </c>
      <c r="M37" s="21">
        <f t="shared" si="11"/>
        <v>40000</v>
      </c>
      <c r="N37" s="21">
        <f t="shared" si="11"/>
        <v>80000</v>
      </c>
      <c r="O37" s="21">
        <f t="shared" si="11"/>
        <v>80000</v>
      </c>
      <c r="P37" s="21">
        <f t="shared" si="11"/>
        <v>0</v>
      </c>
    </row>
    <row r="38" spans="1:16" ht="21" x14ac:dyDescent="0.35">
      <c r="A38" s="2" t="s">
        <v>25</v>
      </c>
      <c r="B38" s="5">
        <v>60000</v>
      </c>
      <c r="C38" s="36">
        <v>1</v>
      </c>
      <c r="D38" s="29" t="s">
        <v>26</v>
      </c>
      <c r="E38" s="6">
        <v>0</v>
      </c>
      <c r="F38" s="6">
        <v>0</v>
      </c>
      <c r="G38" s="9">
        <v>0</v>
      </c>
      <c r="H38" s="9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60000</v>
      </c>
      <c r="O38" s="6">
        <v>0</v>
      </c>
      <c r="P38" s="6">
        <v>0</v>
      </c>
    </row>
    <row r="39" spans="1:16" ht="21" x14ac:dyDescent="0.35">
      <c r="A39" s="2" t="s">
        <v>27</v>
      </c>
      <c r="B39" s="5">
        <f>SUM(E39:P39)</f>
        <v>20000</v>
      </c>
      <c r="C39" s="36">
        <v>2</v>
      </c>
      <c r="D39" s="30" t="s">
        <v>28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20000</v>
      </c>
      <c r="N39" s="6">
        <v>0</v>
      </c>
      <c r="O39" s="6">
        <v>0</v>
      </c>
      <c r="P39" s="6">
        <v>0</v>
      </c>
    </row>
    <row r="40" spans="1:16" ht="21" x14ac:dyDescent="0.35">
      <c r="A40" s="2" t="s">
        <v>29</v>
      </c>
      <c r="B40" s="5">
        <f>SUM(E40:P40)</f>
        <v>20000</v>
      </c>
      <c r="C40" s="36">
        <v>1</v>
      </c>
      <c r="D40" s="30" t="s">
        <v>28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20000</v>
      </c>
      <c r="N40" s="6">
        <v>0</v>
      </c>
      <c r="O40" s="6">
        <v>0</v>
      </c>
      <c r="P40" s="6">
        <v>0</v>
      </c>
    </row>
    <row r="41" spans="1:16" ht="21" x14ac:dyDescent="0.35">
      <c r="A41" s="2" t="s">
        <v>30</v>
      </c>
      <c r="B41" s="5">
        <v>60000</v>
      </c>
      <c r="C41" s="36">
        <v>1</v>
      </c>
      <c r="D41" s="29" t="s">
        <v>26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60000</v>
      </c>
      <c r="P41" s="6">
        <v>0</v>
      </c>
    </row>
    <row r="42" spans="1:16" ht="21" x14ac:dyDescent="0.35">
      <c r="A42" s="2" t="s">
        <v>31</v>
      </c>
      <c r="B42" s="5">
        <f>SUM(E42:P42)</f>
        <v>20000</v>
      </c>
      <c r="C42" s="36">
        <v>1</v>
      </c>
      <c r="D42" s="29" t="s">
        <v>26</v>
      </c>
      <c r="E42" s="6">
        <v>0</v>
      </c>
      <c r="F42" s="6">
        <v>0</v>
      </c>
      <c r="G42" s="9">
        <v>0</v>
      </c>
      <c r="H42" s="9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20000</v>
      </c>
      <c r="O42" s="6">
        <v>0</v>
      </c>
      <c r="P42" s="6">
        <v>0</v>
      </c>
    </row>
    <row r="43" spans="1:16" ht="21" x14ac:dyDescent="0.35">
      <c r="A43" s="2" t="s">
        <v>32</v>
      </c>
      <c r="B43" s="27">
        <f>SUM(E43:P43)</f>
        <v>20000</v>
      </c>
      <c r="C43" s="36">
        <v>1</v>
      </c>
      <c r="D43" s="29" t="s">
        <v>26</v>
      </c>
      <c r="E43" s="24">
        <v>0</v>
      </c>
      <c r="F43" s="24">
        <v>0</v>
      </c>
      <c r="G43" s="25">
        <v>0</v>
      </c>
      <c r="H43" s="25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20000</v>
      </c>
      <c r="P43" s="24">
        <v>0</v>
      </c>
    </row>
    <row r="44" spans="1:16" ht="21" x14ac:dyDescent="0.35">
      <c r="A44" s="10"/>
      <c r="B44" s="11"/>
      <c r="C44" s="34"/>
      <c r="D44" s="12"/>
      <c r="E44" s="13"/>
      <c r="F44" s="13"/>
      <c r="G44" s="14"/>
      <c r="H44" s="14"/>
      <c r="I44" s="13"/>
      <c r="J44" s="13"/>
      <c r="K44" s="13"/>
      <c r="L44" s="13"/>
      <c r="M44" s="13"/>
      <c r="N44" s="13"/>
      <c r="O44" s="13"/>
      <c r="P44" s="13"/>
    </row>
  </sheetData>
  <mergeCells count="20">
    <mergeCell ref="C5:D5"/>
    <mergeCell ref="C35:D35"/>
    <mergeCell ref="C27:D27"/>
    <mergeCell ref="C29:D29"/>
    <mergeCell ref="A1:P1"/>
    <mergeCell ref="A2:P2"/>
    <mergeCell ref="C34:D34"/>
    <mergeCell ref="C23:D23"/>
    <mergeCell ref="C24:D24"/>
    <mergeCell ref="C25:D25"/>
    <mergeCell ref="C32:D32"/>
    <mergeCell ref="C30:D30"/>
    <mergeCell ref="C26:D26"/>
    <mergeCell ref="C22:D22"/>
    <mergeCell ref="A4:A5"/>
    <mergeCell ref="C4:D4"/>
    <mergeCell ref="E4:G4"/>
    <mergeCell ref="H4:J4"/>
    <mergeCell ref="K4:M4"/>
    <mergeCell ref="N4:P4"/>
  </mergeCells>
  <pageMargins left="0.27559055118110237" right="0" top="0.59055118110236227" bottom="0" header="0.31496062992125984" footer="0.31496062992125984"/>
  <pageSetup paperSize="9" scale="64" orientation="landscape" horizontalDpi="4294967293" verticalDpi="0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2019-10-08T09:56:29Z</cp:lastPrinted>
  <dcterms:created xsi:type="dcterms:W3CDTF">2018-08-15T03:06:13Z</dcterms:created>
  <dcterms:modified xsi:type="dcterms:W3CDTF">2019-10-16T02:45:53Z</dcterms:modified>
</cp:coreProperties>
</file>