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9BB0389E-672F-4CF3-83E2-7FD4719292FF}" xr6:coauthVersionLast="37" xr6:coauthVersionMax="46" xr10:uidLastSave="{00000000-0000-0000-0000-000000000000}"/>
  <bookViews>
    <workbookView xWindow="0" yWindow="0" windowWidth="24000" windowHeight="9525" tabRatio="809" xr2:uid="{00000000-000D-0000-FFFF-FFFF00000000}"/>
  </bookViews>
  <sheets>
    <sheet name="รวมภาคเหนือ" sheetId="2" r:id="rId1"/>
    <sheet name="กำแพงเพชร" sheetId="3" r:id="rId2"/>
    <sheet name="เชียงราย" sheetId="4" r:id="rId3"/>
    <sheet name="เชียงใหม่" sheetId="5" r:id="rId4"/>
    <sheet name="ตาก" sheetId="6" r:id="rId5"/>
    <sheet name="นครสวรรค์" sheetId="7" r:id="rId6"/>
    <sheet name="น่าน" sheetId="8" r:id="rId7"/>
    <sheet name="พะเยา" sheetId="9" r:id="rId8"/>
    <sheet name="พิจิตร" sheetId="10" r:id="rId9"/>
    <sheet name="พิษณุโลก" sheetId="11" r:id="rId10"/>
    <sheet name="เพชรบูรณ์" sheetId="12" r:id="rId11"/>
    <sheet name="แพร่" sheetId="13" r:id="rId12"/>
    <sheet name="แม่ฮ่องสอน" sheetId="14" r:id="rId13"/>
    <sheet name="ลำปาง" sheetId="15" r:id="rId14"/>
    <sheet name="ลำพูน" sheetId="16" r:id="rId15"/>
    <sheet name="สุโขทัย" sheetId="17" r:id="rId16"/>
    <sheet name="อุตรดิตถ์" sheetId="18" r:id="rId17"/>
    <sheet name="อุทัยธานี" sheetId="19" r:id="rId18"/>
  </sheets>
  <externalReferences>
    <externalReference r:id="rId19"/>
    <externalReference r:id="rId20"/>
    <externalReference r:id="rId21"/>
  </externalReferences>
  <definedNames>
    <definedName name="_xlnm.Print_Area" localSheetId="1">กำแพงเพชร!$A$1:$L$144</definedName>
    <definedName name="_xlnm.Print_Area" localSheetId="2">เชียงราย!$A$1:$L$144</definedName>
    <definedName name="_xlnm.Print_Area" localSheetId="3">เชียงใหม่!$A$1:$L$144</definedName>
    <definedName name="_xlnm.Print_Area" localSheetId="4">ตาก!$A$1:$L$144</definedName>
    <definedName name="_xlnm.Print_Area" localSheetId="5">นครสวรรค์!$A$1:$L$144</definedName>
    <definedName name="_xlnm.Print_Area" localSheetId="6">น่าน!$A$1:$L$144</definedName>
    <definedName name="_xlnm.Print_Area" localSheetId="7">พะเยา!$A$1:$L$144</definedName>
    <definedName name="_xlnm.Print_Area" localSheetId="8">พิจิตร!$A$1:$L$144</definedName>
    <definedName name="_xlnm.Print_Area" localSheetId="9">พิษณุโลก!$A$1:$L$144</definedName>
    <definedName name="_xlnm.Print_Area" localSheetId="10">เพชรบูรณ์!$A$1:$L$144</definedName>
    <definedName name="_xlnm.Print_Area" localSheetId="11">แพร่!$A$1:$L$144</definedName>
    <definedName name="_xlnm.Print_Area" localSheetId="12">แม่ฮ่องสอน!$A$1:$L$144</definedName>
    <definedName name="_xlnm.Print_Area" localSheetId="0">รวมภาคเหนือ!$A$1:$L$144</definedName>
    <definedName name="_xlnm.Print_Area" localSheetId="13">ลำปาง!$A$1:$L$144</definedName>
    <definedName name="_xlnm.Print_Area" localSheetId="14">ลำพูน!$A$1:$L$144</definedName>
    <definedName name="_xlnm.Print_Area" localSheetId="15">สุโขทัย!$A$1:$L$144</definedName>
    <definedName name="_xlnm.Print_Area" localSheetId="16">อุตรดิตถ์!$A$1:$L$144</definedName>
    <definedName name="_xlnm.Print_Area" localSheetId="17">อุทัยธานี!$A$1:$L$144</definedName>
    <definedName name="_xlnm.Print_Titles" localSheetId="1">กำแพงเพชร!$1:$7</definedName>
    <definedName name="_xlnm.Print_Titles" localSheetId="2">เชียงราย!$1:$7</definedName>
    <definedName name="_xlnm.Print_Titles" localSheetId="3">เชียงใหม่!$1:$7</definedName>
    <definedName name="_xlnm.Print_Titles" localSheetId="4">ตาก!$1:$7</definedName>
    <definedName name="_xlnm.Print_Titles" localSheetId="5">นครสวรรค์!$1:$7</definedName>
    <definedName name="_xlnm.Print_Titles" localSheetId="6">น่าน!$1:$7</definedName>
    <definedName name="_xlnm.Print_Titles" localSheetId="7">พะเยา!$1:$7</definedName>
    <definedName name="_xlnm.Print_Titles" localSheetId="8">พิจิตร!$1:$7</definedName>
    <definedName name="_xlnm.Print_Titles" localSheetId="9">พิษณุโลก!$1:$7</definedName>
    <definedName name="_xlnm.Print_Titles" localSheetId="10">เพชรบูรณ์!$1:$7</definedName>
    <definedName name="_xlnm.Print_Titles" localSheetId="11">แพร่!$1:$7</definedName>
    <definedName name="_xlnm.Print_Titles" localSheetId="12">แม่ฮ่องสอน!$1:$7</definedName>
    <definedName name="_xlnm.Print_Titles" localSheetId="0">รวมภาคเหนือ!$1:$7</definedName>
    <definedName name="_xlnm.Print_Titles" localSheetId="13">ลำปาง!$1:$7</definedName>
    <definedName name="_xlnm.Print_Titles" localSheetId="14">ลำพูน!$1:$7</definedName>
    <definedName name="_xlnm.Print_Titles" localSheetId="15">สุโขทัย!$1:$7</definedName>
    <definedName name="_xlnm.Print_Titles" localSheetId="16">อุตรดิตถ์!$1:$7</definedName>
    <definedName name="_xlnm.Print_Titles" localSheetId="17">อุทัยธานี!$1:$7</definedName>
  </definedNames>
  <calcPr calcId="179021"/>
</workbook>
</file>

<file path=xl/calcChain.xml><?xml version="1.0" encoding="utf-8"?>
<calcChain xmlns="http://schemas.openxmlformats.org/spreadsheetml/2006/main">
  <c r="H43" i="4" l="1"/>
  <c r="H43" i="5"/>
  <c r="H43" i="6"/>
  <c r="H43" i="7"/>
  <c r="H43" i="8"/>
  <c r="H43" i="9"/>
  <c r="H43" i="10"/>
  <c r="H43" i="11"/>
  <c r="H43" i="12"/>
  <c r="H43" i="13"/>
  <c r="H43" i="14"/>
  <c r="H43" i="15"/>
  <c r="H43" i="16"/>
  <c r="H43" i="17"/>
  <c r="H43" i="18"/>
  <c r="H43" i="19"/>
  <c r="H43" i="3"/>
  <c r="H42" i="4"/>
  <c r="H42" i="5"/>
  <c r="H42" i="6"/>
  <c r="H42" i="7"/>
  <c r="H42" i="8"/>
  <c r="H42" i="9"/>
  <c r="H42" i="10"/>
  <c r="H42" i="11"/>
  <c r="H42" i="12"/>
  <c r="H42" i="13"/>
  <c r="H42" i="14"/>
  <c r="H42" i="15"/>
  <c r="H42" i="16"/>
  <c r="H42" i="17"/>
  <c r="H42" i="18"/>
  <c r="H42" i="19"/>
  <c r="H42" i="3"/>
  <c r="H41" i="4"/>
  <c r="H41" i="5"/>
  <c r="H41" i="6"/>
  <c r="H41" i="7"/>
  <c r="H41" i="8"/>
  <c r="H41" i="9"/>
  <c r="H41" i="10"/>
  <c r="H41" i="11"/>
  <c r="H41" i="12"/>
  <c r="H41" i="13"/>
  <c r="H41" i="14"/>
  <c r="H41" i="15"/>
  <c r="H41" i="16"/>
  <c r="H41" i="17"/>
  <c r="H41" i="18"/>
  <c r="H41" i="19"/>
  <c r="H41" i="3"/>
  <c r="H40" i="4"/>
  <c r="H40" i="5"/>
  <c r="H40" i="6"/>
  <c r="H40" i="2" s="1"/>
  <c r="H40" i="7"/>
  <c r="H40" i="8"/>
  <c r="H40" i="9"/>
  <c r="H40" i="10"/>
  <c r="H40" i="11"/>
  <c r="H40" i="12"/>
  <c r="H40" i="13"/>
  <c r="H40" i="14"/>
  <c r="H40" i="15"/>
  <c r="H40" i="16"/>
  <c r="H40" i="17"/>
  <c r="H40" i="18"/>
  <c r="H40" i="19"/>
  <c r="H40" i="3"/>
  <c r="H70" i="4" l="1"/>
  <c r="G21" i="4"/>
  <c r="H21" i="4"/>
  <c r="H21" i="3"/>
  <c r="G88" i="19"/>
  <c r="G87" i="19"/>
  <c r="G88" i="18"/>
  <c r="G87" i="18"/>
  <c r="G88" i="17"/>
  <c r="G87" i="17"/>
  <c r="G88" i="16"/>
  <c r="G87" i="16"/>
  <c r="G88" i="15"/>
  <c r="G87" i="15"/>
  <c r="G88" i="14"/>
  <c r="G87" i="14"/>
  <c r="G88" i="13"/>
  <c r="G87" i="13"/>
  <c r="G88" i="12"/>
  <c r="G87" i="12"/>
  <c r="G88" i="11"/>
  <c r="G87" i="11"/>
  <c r="G88" i="10"/>
  <c r="G87" i="10"/>
  <c r="G88" i="9"/>
  <c r="G87" i="9"/>
  <c r="G88" i="8"/>
  <c r="G87" i="8"/>
  <c r="G88" i="7"/>
  <c r="G87" i="7"/>
  <c r="G88" i="6"/>
  <c r="G87" i="6"/>
  <c r="G88" i="5"/>
  <c r="G87" i="5"/>
  <c r="G88" i="4"/>
  <c r="G87" i="4"/>
  <c r="G88" i="3"/>
  <c r="G87" i="3"/>
  <c r="L110" i="2"/>
  <c r="H22" i="2" l="1"/>
  <c r="H138" i="19" l="1"/>
  <c r="G138" i="19"/>
  <c r="H137" i="19"/>
  <c r="G137" i="19"/>
  <c r="H136" i="19"/>
  <c r="G136" i="19"/>
  <c r="I136" i="19" s="1"/>
  <c r="H135" i="19"/>
  <c r="G135" i="19"/>
  <c r="H134" i="19"/>
  <c r="G134" i="19"/>
  <c r="H133" i="19"/>
  <c r="G133" i="19"/>
  <c r="I133" i="19" s="1"/>
  <c r="H132" i="19"/>
  <c r="G132" i="19"/>
  <c r="H131" i="19"/>
  <c r="G131" i="19"/>
  <c r="I129" i="19"/>
  <c r="L128" i="19"/>
  <c r="I128" i="19"/>
  <c r="I127" i="19"/>
  <c r="L126" i="19"/>
  <c r="I126" i="19"/>
  <c r="I125" i="19"/>
  <c r="I124" i="19"/>
  <c r="L123" i="19"/>
  <c r="I123" i="19"/>
  <c r="I122" i="19"/>
  <c r="L121" i="19"/>
  <c r="I121" i="19"/>
  <c r="I120" i="19"/>
  <c r="I119" i="19"/>
  <c r="L118" i="19"/>
  <c r="I118" i="19"/>
  <c r="I117" i="19"/>
  <c r="I116" i="19"/>
  <c r="L115" i="19"/>
  <c r="I115" i="19"/>
  <c r="I114" i="19"/>
  <c r="I113" i="19"/>
  <c r="I112" i="19"/>
  <c r="I111" i="19"/>
  <c r="K109" i="19"/>
  <c r="J109" i="19"/>
  <c r="L109" i="19" s="1"/>
  <c r="L108" i="19"/>
  <c r="I108" i="19"/>
  <c r="L107" i="19"/>
  <c r="I107" i="19"/>
  <c r="L106" i="19"/>
  <c r="I106" i="19"/>
  <c r="I105" i="19"/>
  <c r="L104" i="19"/>
  <c r="I104" i="19"/>
  <c r="I103" i="19"/>
  <c r="L102" i="19"/>
  <c r="I102" i="19"/>
  <c r="I101" i="19"/>
  <c r="L100" i="19"/>
  <c r="I100" i="19"/>
  <c r="L99" i="19"/>
  <c r="K99" i="19"/>
  <c r="J99" i="19"/>
  <c r="I97" i="19"/>
  <c r="I96" i="19"/>
  <c r="I95" i="19"/>
  <c r="I94" i="19"/>
  <c r="I93" i="19"/>
  <c r="I92" i="19"/>
  <c r="I90" i="19"/>
  <c r="I89" i="19"/>
  <c r="I88" i="19"/>
  <c r="I87" i="19"/>
  <c r="I85" i="19"/>
  <c r="I84" i="19"/>
  <c r="I83" i="19"/>
  <c r="I82" i="19"/>
  <c r="I81" i="19"/>
  <c r="I80" i="19"/>
  <c r="I79" i="19"/>
  <c r="H79" i="19"/>
  <c r="G79" i="19"/>
  <c r="H78" i="19"/>
  <c r="G78" i="19"/>
  <c r="I78" i="19" s="1"/>
  <c r="I77" i="19"/>
  <c r="K76" i="19"/>
  <c r="J76" i="19"/>
  <c r="L75" i="19"/>
  <c r="I75" i="19"/>
  <c r="I74" i="19"/>
  <c r="I73" i="19"/>
  <c r="I72" i="19"/>
  <c r="I71" i="19"/>
  <c r="K70" i="19"/>
  <c r="J70" i="19"/>
  <c r="I70" i="19"/>
  <c r="H70" i="19"/>
  <c r="G70" i="19"/>
  <c r="I69" i="19"/>
  <c r="K68" i="19"/>
  <c r="J68" i="19"/>
  <c r="L68" i="19" s="1"/>
  <c r="I68" i="19"/>
  <c r="I67" i="19"/>
  <c r="I66" i="19"/>
  <c r="H65" i="19"/>
  <c r="I65" i="19"/>
  <c r="I64" i="19"/>
  <c r="I63" i="19"/>
  <c r="I61" i="19"/>
  <c r="I60" i="19"/>
  <c r="I59" i="19"/>
  <c r="I58" i="19"/>
  <c r="I57" i="19"/>
  <c r="I56" i="19"/>
  <c r="I55" i="19"/>
  <c r="I54" i="19"/>
  <c r="I52" i="19"/>
  <c r="I51" i="19"/>
  <c r="I50" i="19"/>
  <c r="I49" i="19"/>
  <c r="I48" i="19"/>
  <c r="I47" i="19"/>
  <c r="I46" i="19"/>
  <c r="I45" i="19"/>
  <c r="G43" i="19"/>
  <c r="I43" i="19" s="1"/>
  <c r="G42" i="19"/>
  <c r="I42" i="19" s="1"/>
  <c r="I41" i="19"/>
  <c r="G41" i="19"/>
  <c r="I40" i="19"/>
  <c r="G40" i="19"/>
  <c r="K39" i="19"/>
  <c r="J39" i="19"/>
  <c r="K37" i="19"/>
  <c r="J37" i="19"/>
  <c r="I37" i="19"/>
  <c r="K36" i="19"/>
  <c r="J36" i="19"/>
  <c r="I36" i="19"/>
  <c r="K34" i="19"/>
  <c r="J34" i="19"/>
  <c r="L34" i="19" s="1"/>
  <c r="I34" i="19"/>
  <c r="K33" i="19"/>
  <c r="J33" i="19"/>
  <c r="I33" i="19"/>
  <c r="K30" i="19"/>
  <c r="J30" i="19"/>
  <c r="I30" i="19"/>
  <c r="I28" i="19"/>
  <c r="I27" i="19"/>
  <c r="I26" i="19"/>
  <c r="I24" i="19"/>
  <c r="I23" i="19"/>
  <c r="I22" i="19"/>
  <c r="K21" i="19"/>
  <c r="J21" i="19"/>
  <c r="I21" i="19"/>
  <c r="H21" i="19"/>
  <c r="G21" i="19"/>
  <c r="I18" i="19"/>
  <c r="K17" i="19"/>
  <c r="K16" i="19" s="1"/>
  <c r="J17" i="19"/>
  <c r="L17" i="19" s="1"/>
  <c r="I17" i="19"/>
  <c r="I14" i="19"/>
  <c r="I13" i="19"/>
  <c r="I12" i="19"/>
  <c r="K11" i="19"/>
  <c r="K10" i="19" s="1"/>
  <c r="K9" i="19" s="1"/>
  <c r="J11" i="19"/>
  <c r="J10" i="19" s="1"/>
  <c r="J9" i="19" s="1"/>
  <c r="H11" i="19"/>
  <c r="I11" i="19" s="1"/>
  <c r="H138" i="18"/>
  <c r="G138" i="18"/>
  <c r="H137" i="18"/>
  <c r="G137" i="18"/>
  <c r="H136" i="18"/>
  <c r="G136" i="18"/>
  <c r="H135" i="18"/>
  <c r="G135" i="18"/>
  <c r="H134" i="18"/>
  <c r="G134" i="18"/>
  <c r="H133" i="18"/>
  <c r="G133" i="18"/>
  <c r="H132" i="18"/>
  <c r="G132" i="18"/>
  <c r="H131" i="18"/>
  <c r="G131" i="18"/>
  <c r="I129" i="18"/>
  <c r="L128" i="18"/>
  <c r="I128" i="18"/>
  <c r="I127" i="18"/>
  <c r="L126" i="18"/>
  <c r="I126" i="18"/>
  <c r="I125" i="18"/>
  <c r="I124" i="18"/>
  <c r="L123" i="18"/>
  <c r="I123" i="18"/>
  <c r="I122" i="18"/>
  <c r="L121" i="18"/>
  <c r="I121" i="18"/>
  <c r="I120" i="18"/>
  <c r="I119" i="18"/>
  <c r="L118" i="18"/>
  <c r="I118" i="18"/>
  <c r="I117" i="18"/>
  <c r="I116" i="18"/>
  <c r="L115" i="18"/>
  <c r="I115" i="18"/>
  <c r="I114" i="18"/>
  <c r="I113" i="18"/>
  <c r="I112" i="18"/>
  <c r="I111" i="18"/>
  <c r="K109" i="18"/>
  <c r="J109" i="18"/>
  <c r="L109" i="18" s="1"/>
  <c r="L108" i="18"/>
  <c r="I108" i="18"/>
  <c r="L107" i="18"/>
  <c r="I107" i="18"/>
  <c r="L106" i="18"/>
  <c r="I106" i="18"/>
  <c r="I105" i="18"/>
  <c r="L104" i="18"/>
  <c r="I104" i="18"/>
  <c r="I103" i="18"/>
  <c r="L102" i="18"/>
  <c r="I102" i="18"/>
  <c r="I101" i="18"/>
  <c r="L100" i="18"/>
  <c r="I100" i="18"/>
  <c r="L99" i="18"/>
  <c r="K99" i="18"/>
  <c r="J99" i="18"/>
  <c r="I97" i="18"/>
  <c r="I96" i="18"/>
  <c r="I95" i="18"/>
  <c r="I94" i="18"/>
  <c r="I93" i="18"/>
  <c r="I92" i="18"/>
  <c r="I90" i="18"/>
  <c r="I89" i="18"/>
  <c r="I88" i="18"/>
  <c r="I87" i="18"/>
  <c r="I85" i="18"/>
  <c r="I84" i="18"/>
  <c r="I83" i="18"/>
  <c r="I82" i="18"/>
  <c r="I81" i="18"/>
  <c r="I80" i="18"/>
  <c r="I79" i="18"/>
  <c r="H79" i="18"/>
  <c r="G79" i="18"/>
  <c r="H78" i="18"/>
  <c r="G78" i="18"/>
  <c r="I78" i="18" s="1"/>
  <c r="I77" i="18"/>
  <c r="K76" i="18"/>
  <c r="J76" i="18"/>
  <c r="L75" i="18"/>
  <c r="I75" i="18"/>
  <c r="I74" i="18"/>
  <c r="I73" i="18"/>
  <c r="I72" i="18"/>
  <c r="I71" i="18"/>
  <c r="K70" i="18"/>
  <c r="J70" i="18"/>
  <c r="I70" i="18"/>
  <c r="H70" i="18"/>
  <c r="G70" i="18"/>
  <c r="I69" i="18"/>
  <c r="K68" i="18"/>
  <c r="J68" i="18"/>
  <c r="I68" i="18"/>
  <c r="I67" i="18"/>
  <c r="I66" i="18"/>
  <c r="H65" i="18"/>
  <c r="G65" i="18"/>
  <c r="I65" i="18" s="1"/>
  <c r="I64" i="18"/>
  <c r="I63" i="18"/>
  <c r="I61" i="18"/>
  <c r="I60" i="18"/>
  <c r="I59" i="18"/>
  <c r="I58" i="18"/>
  <c r="I57" i="18"/>
  <c r="I56" i="18"/>
  <c r="I55" i="18"/>
  <c r="I54" i="18"/>
  <c r="I52" i="18"/>
  <c r="I51" i="18"/>
  <c r="I50" i="18"/>
  <c r="I49" i="18"/>
  <c r="I48" i="18"/>
  <c r="I47" i="18"/>
  <c r="I46" i="18"/>
  <c r="I45" i="18"/>
  <c r="G43" i="18"/>
  <c r="I43" i="18" s="1"/>
  <c r="G42" i="18"/>
  <c r="I42" i="18" s="1"/>
  <c r="I41" i="18"/>
  <c r="G41" i="18"/>
  <c r="I40" i="18"/>
  <c r="G40" i="18"/>
  <c r="K39" i="18"/>
  <c r="J39" i="18"/>
  <c r="L39" i="18" s="1"/>
  <c r="K37" i="18"/>
  <c r="J37" i="18"/>
  <c r="L37" i="18" s="1"/>
  <c r="I37" i="18"/>
  <c r="K36" i="18"/>
  <c r="J36" i="18"/>
  <c r="L36" i="18" s="1"/>
  <c r="I36" i="18"/>
  <c r="K34" i="18"/>
  <c r="J34" i="18"/>
  <c r="I34" i="18"/>
  <c r="K33" i="18"/>
  <c r="J33" i="18"/>
  <c r="I33" i="18"/>
  <c r="K30" i="18"/>
  <c r="J30" i="18"/>
  <c r="I30" i="18"/>
  <c r="I28" i="18"/>
  <c r="I27" i="18"/>
  <c r="I26" i="18"/>
  <c r="I24" i="18"/>
  <c r="I23" i="18"/>
  <c r="I22" i="18"/>
  <c r="K21" i="18"/>
  <c r="J21" i="18"/>
  <c r="I21" i="18"/>
  <c r="H21" i="18"/>
  <c r="G21" i="18"/>
  <c r="I18" i="18"/>
  <c r="K17" i="18"/>
  <c r="K16" i="18" s="1"/>
  <c r="J17" i="18"/>
  <c r="I17" i="18"/>
  <c r="I14" i="18"/>
  <c r="I13" i="18"/>
  <c r="I12" i="18"/>
  <c r="K11" i="18"/>
  <c r="K10" i="18" s="1"/>
  <c r="K9" i="18" s="1"/>
  <c r="J11" i="18"/>
  <c r="I11" i="18"/>
  <c r="H11" i="18"/>
  <c r="H138" i="17"/>
  <c r="G138" i="17"/>
  <c r="H137" i="17"/>
  <c r="G137" i="17"/>
  <c r="H136" i="17"/>
  <c r="G136" i="17"/>
  <c r="H135" i="17"/>
  <c r="G135" i="17"/>
  <c r="H134" i="17"/>
  <c r="G134" i="17"/>
  <c r="H133" i="17"/>
  <c r="G133" i="17"/>
  <c r="H132" i="17"/>
  <c r="G132" i="17"/>
  <c r="H131" i="17"/>
  <c r="G131" i="17"/>
  <c r="I129" i="17"/>
  <c r="L128" i="17"/>
  <c r="I128" i="17"/>
  <c r="I127" i="17"/>
  <c r="L126" i="17"/>
  <c r="I126" i="17"/>
  <c r="I125" i="17"/>
  <c r="I124" i="17"/>
  <c r="L123" i="17"/>
  <c r="I123" i="17"/>
  <c r="I122" i="17"/>
  <c r="L121" i="17"/>
  <c r="I121" i="17"/>
  <c r="I120" i="17"/>
  <c r="I119" i="17"/>
  <c r="L118" i="17"/>
  <c r="I118" i="17"/>
  <c r="I117" i="17"/>
  <c r="I116" i="17"/>
  <c r="L115" i="17"/>
  <c r="I115" i="17"/>
  <c r="I114" i="17"/>
  <c r="I113" i="17"/>
  <c r="I112" i="17"/>
  <c r="I111" i="17"/>
  <c r="I110" i="17"/>
  <c r="L109" i="17"/>
  <c r="K109" i="17"/>
  <c r="J109" i="17"/>
  <c r="L108" i="17"/>
  <c r="I108" i="17"/>
  <c r="L107" i="17"/>
  <c r="I107" i="17"/>
  <c r="L106" i="17"/>
  <c r="I106" i="17"/>
  <c r="I105" i="17"/>
  <c r="L104" i="17"/>
  <c r="I104" i="17"/>
  <c r="I103" i="17"/>
  <c r="L102" i="17"/>
  <c r="I102" i="17"/>
  <c r="I101" i="17"/>
  <c r="L100" i="17"/>
  <c r="I100" i="17"/>
  <c r="K99" i="17"/>
  <c r="J99" i="17"/>
  <c r="L99" i="17" s="1"/>
  <c r="I97" i="17"/>
  <c r="I96" i="17"/>
  <c r="I95" i="17"/>
  <c r="I94" i="17"/>
  <c r="I93" i="17"/>
  <c r="I92" i="17"/>
  <c r="I90" i="17"/>
  <c r="I89" i="17"/>
  <c r="I88" i="17"/>
  <c r="I87" i="17"/>
  <c r="I85" i="17"/>
  <c r="I84" i="17"/>
  <c r="I83" i="17"/>
  <c r="I82" i="17"/>
  <c r="I81" i="17"/>
  <c r="I80" i="17"/>
  <c r="H79" i="17"/>
  <c r="G79" i="17"/>
  <c r="I79" i="17" s="1"/>
  <c r="I78" i="17"/>
  <c r="H78" i="17"/>
  <c r="G78" i="17"/>
  <c r="I77" i="17"/>
  <c r="K76" i="17"/>
  <c r="J76" i="17"/>
  <c r="L75" i="17"/>
  <c r="I75" i="17"/>
  <c r="I74" i="17"/>
  <c r="I73" i="17"/>
  <c r="I72" i="17"/>
  <c r="I71" i="17"/>
  <c r="K70" i="17"/>
  <c r="J70" i="17"/>
  <c r="H70" i="17"/>
  <c r="G70" i="17"/>
  <c r="I70" i="17" s="1"/>
  <c r="I69" i="17"/>
  <c r="K68" i="17"/>
  <c r="J68" i="17"/>
  <c r="L68" i="17" s="1"/>
  <c r="I68" i="17"/>
  <c r="I67" i="17"/>
  <c r="I66" i="17"/>
  <c r="I65" i="17"/>
  <c r="H65" i="17"/>
  <c r="G65" i="17"/>
  <c r="I64" i="17"/>
  <c r="I63" i="17"/>
  <c r="I62" i="17"/>
  <c r="I61" i="17"/>
  <c r="I60" i="17"/>
  <c r="I59" i="17"/>
  <c r="I58" i="17"/>
  <c r="I57" i="17"/>
  <c r="I56" i="17"/>
  <c r="I55" i="17"/>
  <c r="I54" i="17"/>
  <c r="I52" i="17"/>
  <c r="I51" i="17"/>
  <c r="I50" i="17"/>
  <c r="I49" i="17"/>
  <c r="I48" i="17"/>
  <c r="I47" i="17"/>
  <c r="I46" i="17"/>
  <c r="I45" i="17"/>
  <c r="G43" i="17"/>
  <c r="I43" i="17" s="1"/>
  <c r="I42" i="17"/>
  <c r="G42" i="17"/>
  <c r="I41" i="17"/>
  <c r="G41" i="17"/>
  <c r="G40" i="17"/>
  <c r="I40" i="17" s="1"/>
  <c r="K39" i="17"/>
  <c r="J39" i="17"/>
  <c r="K37" i="17"/>
  <c r="J37" i="17"/>
  <c r="L37" i="17" s="1"/>
  <c r="I37" i="17"/>
  <c r="K36" i="17"/>
  <c r="J36" i="17"/>
  <c r="L36" i="17" s="1"/>
  <c r="I36" i="17"/>
  <c r="K34" i="17"/>
  <c r="J34" i="17"/>
  <c r="I34" i="17"/>
  <c r="K33" i="17"/>
  <c r="J33" i="17"/>
  <c r="I33" i="17"/>
  <c r="K30" i="17"/>
  <c r="J30" i="17"/>
  <c r="I30" i="17"/>
  <c r="I28" i="17"/>
  <c r="I27" i="17"/>
  <c r="I26" i="17"/>
  <c r="I24" i="17"/>
  <c r="I23" i="17"/>
  <c r="I22" i="17"/>
  <c r="K21" i="17"/>
  <c r="J21" i="17"/>
  <c r="H21" i="17"/>
  <c r="G21" i="17"/>
  <c r="I21" i="17" s="1"/>
  <c r="I18" i="17"/>
  <c r="K17" i="17"/>
  <c r="K16" i="17" s="1"/>
  <c r="K15" i="17" s="1"/>
  <c r="J17" i="17"/>
  <c r="J16" i="17" s="1"/>
  <c r="J15" i="17" s="1"/>
  <c r="I17" i="17"/>
  <c r="I14" i="17"/>
  <c r="I13" i="17"/>
  <c r="I12" i="17"/>
  <c r="K11" i="17"/>
  <c r="K10" i="17" s="1"/>
  <c r="K9" i="17" s="1"/>
  <c r="J11" i="17"/>
  <c r="J10" i="17" s="1"/>
  <c r="J9" i="17" s="1"/>
  <c r="H11" i="17"/>
  <c r="I11" i="17" s="1"/>
  <c r="H138" i="16"/>
  <c r="G138" i="16"/>
  <c r="H137" i="16"/>
  <c r="G137" i="16"/>
  <c r="H136" i="16"/>
  <c r="G136" i="16"/>
  <c r="H135" i="16"/>
  <c r="G135" i="16"/>
  <c r="H134" i="16"/>
  <c r="G134" i="16"/>
  <c r="H133" i="16"/>
  <c r="G133" i="16"/>
  <c r="H132" i="16"/>
  <c r="G132" i="16"/>
  <c r="H131" i="16"/>
  <c r="G131" i="16"/>
  <c r="I129" i="16"/>
  <c r="L128" i="16"/>
  <c r="I128" i="16"/>
  <c r="I127" i="16"/>
  <c r="L126" i="16"/>
  <c r="I126" i="16"/>
  <c r="I125" i="16"/>
  <c r="I124" i="16"/>
  <c r="L123" i="16"/>
  <c r="I123" i="16"/>
  <c r="I122" i="16"/>
  <c r="L121" i="16"/>
  <c r="I121" i="16"/>
  <c r="I120" i="16"/>
  <c r="I119" i="16"/>
  <c r="L118" i="16"/>
  <c r="I118" i="16"/>
  <c r="I117" i="16"/>
  <c r="I116" i="16"/>
  <c r="L115" i="16"/>
  <c r="I115" i="16"/>
  <c r="I114" i="16"/>
  <c r="I113" i="16"/>
  <c r="I112" i="16"/>
  <c r="I111" i="16"/>
  <c r="K109" i="16"/>
  <c r="J109" i="16"/>
  <c r="L109" i="16" s="1"/>
  <c r="L108" i="16"/>
  <c r="I108" i="16"/>
  <c r="L107" i="16"/>
  <c r="I107" i="16"/>
  <c r="L106" i="16"/>
  <c r="I106" i="16"/>
  <c r="I105" i="16"/>
  <c r="L104" i="16"/>
  <c r="I104" i="16"/>
  <c r="I103" i="16"/>
  <c r="L102" i="16"/>
  <c r="I102" i="16"/>
  <c r="I101" i="16"/>
  <c r="L100" i="16"/>
  <c r="I100" i="16"/>
  <c r="L99" i="16"/>
  <c r="K99" i="16"/>
  <c r="J99" i="16"/>
  <c r="I97" i="16"/>
  <c r="I96" i="16"/>
  <c r="I95" i="16"/>
  <c r="I94" i="16"/>
  <c r="I93" i="16"/>
  <c r="I92" i="16"/>
  <c r="I90" i="16"/>
  <c r="I89" i="16"/>
  <c r="I88" i="16"/>
  <c r="I87" i="16"/>
  <c r="I85" i="16"/>
  <c r="I84" i="16"/>
  <c r="I83" i="16"/>
  <c r="I82" i="16"/>
  <c r="I81" i="16"/>
  <c r="I80" i="16"/>
  <c r="H79" i="16"/>
  <c r="G79" i="16"/>
  <c r="I79" i="16" s="1"/>
  <c r="H78" i="16"/>
  <c r="G78" i="16"/>
  <c r="I78" i="16" s="1"/>
  <c r="I77" i="16"/>
  <c r="K76" i="16"/>
  <c r="J76" i="16"/>
  <c r="L75" i="16"/>
  <c r="I75" i="16"/>
  <c r="I74" i="16"/>
  <c r="I73" i="16"/>
  <c r="I72" i="16"/>
  <c r="I71" i="16"/>
  <c r="K70" i="16"/>
  <c r="J70" i="16"/>
  <c r="I70" i="16"/>
  <c r="H70" i="16"/>
  <c r="G70" i="16"/>
  <c r="I69" i="16"/>
  <c r="K68" i="16"/>
  <c r="J68" i="16"/>
  <c r="L68" i="16" s="1"/>
  <c r="I68" i="16"/>
  <c r="I67" i="16"/>
  <c r="I66" i="16"/>
  <c r="I65" i="16"/>
  <c r="H65" i="16"/>
  <c r="G65" i="16"/>
  <c r="I64" i="16"/>
  <c r="I63" i="16"/>
  <c r="I61" i="16"/>
  <c r="I60" i="16"/>
  <c r="I59" i="16"/>
  <c r="I58" i="16"/>
  <c r="I57" i="16"/>
  <c r="I56" i="16"/>
  <c r="I55" i="16"/>
  <c r="I54" i="16"/>
  <c r="I52" i="16"/>
  <c r="I51" i="16"/>
  <c r="I50" i="16"/>
  <c r="I49" i="16"/>
  <c r="I48" i="16"/>
  <c r="I47" i="16"/>
  <c r="I46" i="16"/>
  <c r="I45" i="16"/>
  <c r="G43" i="16"/>
  <c r="I43" i="16" s="1"/>
  <c r="I42" i="16"/>
  <c r="G42" i="16"/>
  <c r="I41" i="16"/>
  <c r="G41" i="16"/>
  <c r="G40" i="16"/>
  <c r="K39" i="16"/>
  <c r="J39" i="16"/>
  <c r="K37" i="16"/>
  <c r="J37" i="16"/>
  <c r="L37" i="16" s="1"/>
  <c r="I37" i="16"/>
  <c r="K36" i="16"/>
  <c r="J36" i="16"/>
  <c r="I36" i="16"/>
  <c r="K34" i="16"/>
  <c r="J34" i="16"/>
  <c r="L34" i="16" s="1"/>
  <c r="I34" i="16"/>
  <c r="K33" i="16"/>
  <c r="J33" i="16"/>
  <c r="I33" i="16"/>
  <c r="K30" i="16"/>
  <c r="J30" i="16"/>
  <c r="I30" i="16"/>
  <c r="I28" i="16"/>
  <c r="I27" i="16"/>
  <c r="I26" i="16"/>
  <c r="I24" i="16"/>
  <c r="I23" i="16"/>
  <c r="I22" i="16"/>
  <c r="K21" i="16"/>
  <c r="J21" i="16"/>
  <c r="H21" i="16"/>
  <c r="G21" i="16"/>
  <c r="I21" i="16" s="1"/>
  <c r="I18" i="16"/>
  <c r="K17" i="16"/>
  <c r="J17" i="16"/>
  <c r="J16" i="16" s="1"/>
  <c r="J15" i="16" s="1"/>
  <c r="I17" i="16"/>
  <c r="I14" i="16"/>
  <c r="I13" i="16"/>
  <c r="I12" i="16"/>
  <c r="K11" i="16"/>
  <c r="K10" i="16" s="1"/>
  <c r="K9" i="16" s="1"/>
  <c r="J11" i="16"/>
  <c r="J10" i="16" s="1"/>
  <c r="J9" i="16" s="1"/>
  <c r="H11" i="16"/>
  <c r="I11" i="16" s="1"/>
  <c r="H138" i="15"/>
  <c r="G138" i="15"/>
  <c r="H137" i="15"/>
  <c r="G137" i="15"/>
  <c r="H136" i="15"/>
  <c r="G136" i="15"/>
  <c r="I136" i="15" s="1"/>
  <c r="H135" i="15"/>
  <c r="G135" i="15"/>
  <c r="I135" i="15" s="1"/>
  <c r="H134" i="15"/>
  <c r="G134" i="15"/>
  <c r="H133" i="15"/>
  <c r="G133" i="15"/>
  <c r="H132" i="15"/>
  <c r="G132" i="15"/>
  <c r="H131" i="15"/>
  <c r="G131" i="15"/>
  <c r="I129" i="15"/>
  <c r="L128" i="15"/>
  <c r="I128" i="15"/>
  <c r="I127" i="15"/>
  <c r="L126" i="15"/>
  <c r="I126" i="15"/>
  <c r="I125" i="15"/>
  <c r="I124" i="15"/>
  <c r="L123" i="15"/>
  <c r="I123" i="15"/>
  <c r="I122" i="15"/>
  <c r="L121" i="15"/>
  <c r="I121" i="15"/>
  <c r="I120" i="15"/>
  <c r="I119" i="15"/>
  <c r="L118" i="15"/>
  <c r="I118" i="15"/>
  <c r="I117" i="15"/>
  <c r="I116" i="15"/>
  <c r="L115" i="15"/>
  <c r="I115" i="15"/>
  <c r="I114" i="15"/>
  <c r="I113" i="15"/>
  <c r="I112" i="15"/>
  <c r="I111" i="15"/>
  <c r="K109" i="15"/>
  <c r="J109" i="15"/>
  <c r="L109" i="15" s="1"/>
  <c r="L108" i="15"/>
  <c r="I108" i="15"/>
  <c r="L107" i="15"/>
  <c r="I107" i="15"/>
  <c r="L106" i="15"/>
  <c r="I106" i="15"/>
  <c r="I105" i="15"/>
  <c r="L104" i="15"/>
  <c r="I104" i="15"/>
  <c r="I103" i="15"/>
  <c r="L102" i="15"/>
  <c r="I102" i="15"/>
  <c r="I101" i="15"/>
  <c r="L100" i="15"/>
  <c r="I100" i="15"/>
  <c r="K99" i="15"/>
  <c r="L99" i="15" s="1"/>
  <c r="J99" i="15"/>
  <c r="I97" i="15"/>
  <c r="I96" i="15"/>
  <c r="I95" i="15"/>
  <c r="I94" i="15"/>
  <c r="I93" i="15"/>
  <c r="I92" i="15"/>
  <c r="I90" i="15"/>
  <c r="I89" i="15"/>
  <c r="I88" i="15"/>
  <c r="I87" i="15"/>
  <c r="I85" i="15"/>
  <c r="I84" i="15"/>
  <c r="I83" i="15"/>
  <c r="I82" i="15"/>
  <c r="I81" i="15"/>
  <c r="I80" i="15"/>
  <c r="H79" i="15"/>
  <c r="G79" i="15"/>
  <c r="I79" i="15" s="1"/>
  <c r="H78" i="15"/>
  <c r="G78" i="15"/>
  <c r="I78" i="15" s="1"/>
  <c r="I77" i="15"/>
  <c r="K76" i="15"/>
  <c r="J76" i="15"/>
  <c r="L75" i="15"/>
  <c r="I75" i="15"/>
  <c r="I74" i="15"/>
  <c r="I73" i="15"/>
  <c r="I72" i="15"/>
  <c r="I71" i="15"/>
  <c r="K70" i="15"/>
  <c r="J70" i="15"/>
  <c r="H70" i="15"/>
  <c r="I70" i="15" s="1"/>
  <c r="G70" i="15"/>
  <c r="I69" i="15"/>
  <c r="K68" i="15"/>
  <c r="J68" i="15"/>
  <c r="I68" i="15"/>
  <c r="I67" i="15"/>
  <c r="I66" i="15"/>
  <c r="I65" i="15"/>
  <c r="H65" i="15"/>
  <c r="G65" i="15"/>
  <c r="I64" i="15"/>
  <c r="I63" i="15"/>
  <c r="I61" i="15"/>
  <c r="I60" i="15"/>
  <c r="I59" i="15"/>
  <c r="I58" i="15"/>
  <c r="I57" i="15"/>
  <c r="I56" i="15"/>
  <c r="I55" i="15"/>
  <c r="I54" i="15"/>
  <c r="I52" i="15"/>
  <c r="I51" i="15"/>
  <c r="I50" i="15"/>
  <c r="I49" i="15"/>
  <c r="I48" i="15"/>
  <c r="I47" i="15"/>
  <c r="I46" i="15"/>
  <c r="I45" i="15"/>
  <c r="G43" i="15"/>
  <c r="I43" i="15" s="1"/>
  <c r="I42" i="15"/>
  <c r="G42" i="15"/>
  <c r="I41" i="15"/>
  <c r="G41" i="15"/>
  <c r="G40" i="15"/>
  <c r="I40" i="15" s="1"/>
  <c r="K39" i="15"/>
  <c r="J39" i="15"/>
  <c r="K37" i="15"/>
  <c r="J37" i="15"/>
  <c r="L37" i="15" s="1"/>
  <c r="I37" i="15"/>
  <c r="K36" i="15"/>
  <c r="J36" i="15"/>
  <c r="L36" i="15" s="1"/>
  <c r="I36" i="15"/>
  <c r="K34" i="15"/>
  <c r="J34" i="15"/>
  <c r="I34" i="15"/>
  <c r="K33" i="15"/>
  <c r="J33" i="15"/>
  <c r="I33" i="15"/>
  <c r="K30" i="15"/>
  <c r="J30" i="15"/>
  <c r="I30" i="15"/>
  <c r="I28" i="15"/>
  <c r="I27" i="15"/>
  <c r="I26" i="15"/>
  <c r="I24" i="15"/>
  <c r="I23" i="15"/>
  <c r="I22" i="15"/>
  <c r="K21" i="15"/>
  <c r="J21" i="15"/>
  <c r="H21" i="15"/>
  <c r="G21" i="15"/>
  <c r="I21" i="15" s="1"/>
  <c r="I18" i="15"/>
  <c r="K17" i="15"/>
  <c r="K16" i="15" s="1"/>
  <c r="K15" i="15" s="1"/>
  <c r="J17" i="15"/>
  <c r="I17" i="15"/>
  <c r="I14" i="15"/>
  <c r="I13" i="15"/>
  <c r="I12" i="15"/>
  <c r="K11" i="15"/>
  <c r="K10" i="15" s="1"/>
  <c r="K9" i="15" s="1"/>
  <c r="J11" i="15"/>
  <c r="L11" i="15" s="1"/>
  <c r="L10" i="15" s="1"/>
  <c r="L9" i="15" s="1"/>
  <c r="I11" i="15"/>
  <c r="H11" i="15"/>
  <c r="H138" i="14"/>
  <c r="G138" i="14"/>
  <c r="H137" i="14"/>
  <c r="G137" i="14"/>
  <c r="H136" i="14"/>
  <c r="G136" i="14"/>
  <c r="I136" i="14" s="1"/>
  <c r="H135" i="14"/>
  <c r="G135" i="14"/>
  <c r="I135" i="14" s="1"/>
  <c r="H134" i="14"/>
  <c r="G134" i="14"/>
  <c r="H133" i="14"/>
  <c r="G133" i="14"/>
  <c r="H132" i="14"/>
  <c r="G132" i="14"/>
  <c r="H131" i="14"/>
  <c r="G131" i="14"/>
  <c r="I129" i="14"/>
  <c r="L128" i="14"/>
  <c r="I128" i="14"/>
  <c r="I127" i="14"/>
  <c r="L126" i="14"/>
  <c r="I126" i="14"/>
  <c r="I125" i="14"/>
  <c r="I124" i="14"/>
  <c r="L123" i="14"/>
  <c r="I123" i="14"/>
  <c r="I122" i="14"/>
  <c r="L121" i="14"/>
  <c r="I121" i="14"/>
  <c r="I120" i="14"/>
  <c r="I119" i="14"/>
  <c r="L118" i="14"/>
  <c r="I118" i="14"/>
  <c r="I117" i="14"/>
  <c r="I116" i="14"/>
  <c r="L115" i="14"/>
  <c r="I115" i="14"/>
  <c r="I114" i="14"/>
  <c r="I113" i="14"/>
  <c r="I112" i="14"/>
  <c r="I111" i="14"/>
  <c r="K109" i="14"/>
  <c r="J109" i="14"/>
  <c r="L109" i="14" s="1"/>
  <c r="L108" i="14"/>
  <c r="I108" i="14"/>
  <c r="L107" i="14"/>
  <c r="I107" i="14"/>
  <c r="L106" i="14"/>
  <c r="I106" i="14"/>
  <c r="I105" i="14"/>
  <c r="L104" i="14"/>
  <c r="I104" i="14"/>
  <c r="I103" i="14"/>
  <c r="L102" i="14"/>
  <c r="I102" i="14"/>
  <c r="I101" i="14"/>
  <c r="L100" i="14"/>
  <c r="I100" i="14"/>
  <c r="K99" i="14"/>
  <c r="L99" i="14" s="1"/>
  <c r="J99" i="14"/>
  <c r="I97" i="14"/>
  <c r="I96" i="14"/>
  <c r="I95" i="14"/>
  <c r="I94" i="14"/>
  <c r="I93" i="14"/>
  <c r="I92" i="14"/>
  <c r="I90" i="14"/>
  <c r="I89" i="14"/>
  <c r="I88" i="14"/>
  <c r="I87" i="14"/>
  <c r="I85" i="14"/>
  <c r="I84" i="14"/>
  <c r="I83" i="14"/>
  <c r="I82" i="14"/>
  <c r="I81" i="14"/>
  <c r="I80" i="14"/>
  <c r="H79" i="14"/>
  <c r="H77" i="14" s="1"/>
  <c r="G79" i="14"/>
  <c r="I79" i="14" s="1"/>
  <c r="H78" i="14"/>
  <c r="G78" i="14"/>
  <c r="I78" i="14" s="1"/>
  <c r="I77" i="14"/>
  <c r="K76" i="14"/>
  <c r="J76" i="14"/>
  <c r="L75" i="14"/>
  <c r="I75" i="14"/>
  <c r="I74" i="14"/>
  <c r="I73" i="14"/>
  <c r="I72" i="14"/>
  <c r="I71" i="14"/>
  <c r="K70" i="14"/>
  <c r="J70" i="14"/>
  <c r="I70" i="14"/>
  <c r="H70" i="14"/>
  <c r="G70" i="14"/>
  <c r="I69" i="14"/>
  <c r="K68" i="14"/>
  <c r="J68" i="14"/>
  <c r="L68" i="14" s="1"/>
  <c r="I68" i="14"/>
  <c r="I67" i="14"/>
  <c r="I66" i="14"/>
  <c r="H65" i="14"/>
  <c r="G65" i="14"/>
  <c r="I65" i="14" s="1"/>
  <c r="I64" i="14"/>
  <c r="I63" i="14"/>
  <c r="I61" i="14"/>
  <c r="I60" i="14"/>
  <c r="I59" i="14"/>
  <c r="I58" i="14"/>
  <c r="I57" i="14"/>
  <c r="I56" i="14"/>
  <c r="I55" i="14"/>
  <c r="I54" i="14"/>
  <c r="I52" i="14"/>
  <c r="I51" i="14"/>
  <c r="I50" i="14"/>
  <c r="I49" i="14"/>
  <c r="I48" i="14"/>
  <c r="I47" i="14"/>
  <c r="I46" i="14"/>
  <c r="I45" i="14"/>
  <c r="G43" i="14"/>
  <c r="I43" i="14" s="1"/>
  <c r="G42" i="14"/>
  <c r="I42" i="14" s="1"/>
  <c r="I41" i="14"/>
  <c r="G41" i="14"/>
  <c r="I40" i="14"/>
  <c r="G40" i="14"/>
  <c r="K39" i="14"/>
  <c r="J39" i="14"/>
  <c r="K37" i="14"/>
  <c r="J37" i="14"/>
  <c r="L37" i="14" s="1"/>
  <c r="I37" i="14"/>
  <c r="K36" i="14"/>
  <c r="J36" i="14"/>
  <c r="L36" i="14" s="1"/>
  <c r="I36" i="14"/>
  <c r="K34" i="14"/>
  <c r="J34" i="14"/>
  <c r="I34" i="14"/>
  <c r="K33" i="14"/>
  <c r="J33" i="14"/>
  <c r="I33" i="14"/>
  <c r="K30" i="14"/>
  <c r="J30" i="14"/>
  <c r="I30" i="14"/>
  <c r="I28" i="14"/>
  <c r="I27" i="14"/>
  <c r="I26" i="14"/>
  <c r="I24" i="14"/>
  <c r="I23" i="14"/>
  <c r="I22" i="14"/>
  <c r="K21" i="14"/>
  <c r="J21" i="14"/>
  <c r="I21" i="14"/>
  <c r="H21" i="14"/>
  <c r="G21" i="14"/>
  <c r="I18" i="14"/>
  <c r="K17" i="14"/>
  <c r="K16" i="14" s="1"/>
  <c r="K15" i="14" s="1"/>
  <c r="J17" i="14"/>
  <c r="J16" i="14" s="1"/>
  <c r="J15" i="14" s="1"/>
  <c r="I17" i="14"/>
  <c r="I14" i="14"/>
  <c r="I13" i="14"/>
  <c r="I12" i="14"/>
  <c r="K11" i="14"/>
  <c r="K10" i="14" s="1"/>
  <c r="K9" i="14" s="1"/>
  <c r="J11" i="14"/>
  <c r="I11" i="14"/>
  <c r="H11" i="14"/>
  <c r="H138" i="13"/>
  <c r="G138" i="13"/>
  <c r="I138" i="13" s="1"/>
  <c r="H137" i="13"/>
  <c r="G137" i="13"/>
  <c r="H136" i="13"/>
  <c r="G136" i="13"/>
  <c r="I136" i="13" s="1"/>
  <c r="H135" i="13"/>
  <c r="G135" i="13"/>
  <c r="I135" i="13" s="1"/>
  <c r="H134" i="13"/>
  <c r="G134" i="13"/>
  <c r="H133" i="13"/>
  <c r="G133" i="13"/>
  <c r="H132" i="13"/>
  <c r="G132" i="13"/>
  <c r="I132" i="13" s="1"/>
  <c r="H131" i="13"/>
  <c r="G131" i="13"/>
  <c r="I129" i="13"/>
  <c r="L128" i="13"/>
  <c r="I128" i="13"/>
  <c r="I127" i="13"/>
  <c r="L126" i="13"/>
  <c r="I126" i="13"/>
  <c r="I125" i="13"/>
  <c r="I124" i="13"/>
  <c r="L123" i="13"/>
  <c r="I123" i="13"/>
  <c r="I122" i="13"/>
  <c r="L121" i="13"/>
  <c r="I121" i="13"/>
  <c r="I120" i="13"/>
  <c r="I119" i="13"/>
  <c r="L118" i="13"/>
  <c r="I118" i="13"/>
  <c r="I117" i="13"/>
  <c r="I116" i="13"/>
  <c r="L115" i="13"/>
  <c r="I115" i="13"/>
  <c r="I114" i="13"/>
  <c r="I113" i="13"/>
  <c r="I112" i="13"/>
  <c r="I111" i="13"/>
  <c r="K109" i="13"/>
  <c r="J109" i="13"/>
  <c r="L109" i="13" s="1"/>
  <c r="L108" i="13"/>
  <c r="I108" i="13"/>
  <c r="L107" i="13"/>
  <c r="I107" i="13"/>
  <c r="L106" i="13"/>
  <c r="I106" i="13"/>
  <c r="I105" i="13"/>
  <c r="L104" i="13"/>
  <c r="I104" i="13"/>
  <c r="I103" i="13"/>
  <c r="L102" i="13"/>
  <c r="I102" i="13"/>
  <c r="I101" i="13"/>
  <c r="L100" i="13"/>
  <c r="I100" i="13"/>
  <c r="L99" i="13"/>
  <c r="K99" i="13"/>
  <c r="J99" i="13"/>
  <c r="I97" i="13"/>
  <c r="I96" i="13"/>
  <c r="I95" i="13"/>
  <c r="I94" i="13"/>
  <c r="I93" i="13"/>
  <c r="I92" i="13"/>
  <c r="I90" i="13"/>
  <c r="I89" i="13"/>
  <c r="I88" i="13"/>
  <c r="I87" i="13"/>
  <c r="I85" i="13"/>
  <c r="I84" i="13"/>
  <c r="I83" i="13"/>
  <c r="I82" i="13"/>
  <c r="I81" i="13"/>
  <c r="I80" i="13"/>
  <c r="I79" i="13"/>
  <c r="H79" i="13"/>
  <c r="G79" i="13"/>
  <c r="H78" i="13"/>
  <c r="G78" i="13"/>
  <c r="I78" i="13" s="1"/>
  <c r="I77" i="13"/>
  <c r="K76" i="13"/>
  <c r="J76" i="13"/>
  <c r="L75" i="13"/>
  <c r="I75" i="13"/>
  <c r="I74" i="13"/>
  <c r="I73" i="13"/>
  <c r="I72" i="13"/>
  <c r="I71" i="13"/>
  <c r="K70" i="13"/>
  <c r="J70" i="13"/>
  <c r="I70" i="13"/>
  <c r="H70" i="13"/>
  <c r="G70" i="13"/>
  <c r="I69" i="13"/>
  <c r="K68" i="13"/>
  <c r="J68" i="13"/>
  <c r="L68" i="13" s="1"/>
  <c r="I68" i="13"/>
  <c r="I67" i="13"/>
  <c r="I66" i="13"/>
  <c r="H65" i="13"/>
  <c r="G65" i="13"/>
  <c r="I65" i="13" s="1"/>
  <c r="I64" i="13"/>
  <c r="I63" i="13"/>
  <c r="I61" i="13"/>
  <c r="I60" i="13"/>
  <c r="I59" i="13"/>
  <c r="I58" i="13"/>
  <c r="I57" i="13"/>
  <c r="I56" i="13"/>
  <c r="I55" i="13"/>
  <c r="I54" i="13"/>
  <c r="I52" i="13"/>
  <c r="I51" i="13"/>
  <c r="I50" i="13"/>
  <c r="I49" i="13"/>
  <c r="I48" i="13"/>
  <c r="I47" i="13"/>
  <c r="I46" i="13"/>
  <c r="I45" i="13"/>
  <c r="G43" i="13"/>
  <c r="I43" i="13" s="1"/>
  <c r="G42" i="13"/>
  <c r="I42" i="13" s="1"/>
  <c r="I41" i="13"/>
  <c r="G41" i="13"/>
  <c r="I40" i="13"/>
  <c r="G40" i="13"/>
  <c r="K39" i="13"/>
  <c r="J39" i="13"/>
  <c r="K37" i="13"/>
  <c r="J37" i="13"/>
  <c r="I37" i="13"/>
  <c r="K36" i="13"/>
  <c r="J36" i="13"/>
  <c r="L36" i="13" s="1"/>
  <c r="I36" i="13"/>
  <c r="K34" i="13"/>
  <c r="J34" i="13"/>
  <c r="I34" i="13"/>
  <c r="K33" i="13"/>
  <c r="J33" i="13"/>
  <c r="I33" i="13"/>
  <c r="K30" i="13"/>
  <c r="J30" i="13"/>
  <c r="I30" i="13"/>
  <c r="I28" i="13"/>
  <c r="I27" i="13"/>
  <c r="I26" i="13"/>
  <c r="I24" i="13"/>
  <c r="I23" i="13"/>
  <c r="I22" i="13"/>
  <c r="K21" i="13"/>
  <c r="J21" i="13"/>
  <c r="I21" i="13"/>
  <c r="H21" i="13"/>
  <c r="G21" i="13"/>
  <c r="I18" i="13"/>
  <c r="K17" i="13"/>
  <c r="K16" i="13" s="1"/>
  <c r="K15" i="13" s="1"/>
  <c r="J17" i="13"/>
  <c r="I17" i="13"/>
  <c r="I14" i="13"/>
  <c r="I13" i="13"/>
  <c r="I12" i="13"/>
  <c r="K11" i="13"/>
  <c r="J11" i="13"/>
  <c r="J10" i="13" s="1"/>
  <c r="J9" i="13" s="1"/>
  <c r="I11" i="13"/>
  <c r="H11" i="13"/>
  <c r="H138" i="12"/>
  <c r="G138" i="12"/>
  <c r="H137" i="12"/>
  <c r="G137" i="12"/>
  <c r="H136" i="12"/>
  <c r="G136" i="12"/>
  <c r="H135" i="12"/>
  <c r="G135" i="12"/>
  <c r="H134" i="12"/>
  <c r="G134" i="12"/>
  <c r="H133" i="12"/>
  <c r="G133" i="12"/>
  <c r="H132" i="12"/>
  <c r="G132" i="12"/>
  <c r="H131" i="12"/>
  <c r="G131" i="12"/>
  <c r="I129" i="12"/>
  <c r="L128" i="12"/>
  <c r="I128" i="12"/>
  <c r="I127" i="12"/>
  <c r="L126" i="12"/>
  <c r="I126" i="12"/>
  <c r="I125" i="12"/>
  <c r="I124" i="12"/>
  <c r="L123" i="12"/>
  <c r="I123" i="12"/>
  <c r="I122" i="12"/>
  <c r="L121" i="12"/>
  <c r="I121" i="12"/>
  <c r="I120" i="12"/>
  <c r="I119" i="12"/>
  <c r="L118" i="12"/>
  <c r="I118" i="12"/>
  <c r="I117" i="12"/>
  <c r="I116" i="12"/>
  <c r="L115" i="12"/>
  <c r="I115" i="12"/>
  <c r="I114" i="12"/>
  <c r="I113" i="12"/>
  <c r="I112" i="12"/>
  <c r="I111" i="12"/>
  <c r="K109" i="12"/>
  <c r="J109" i="12"/>
  <c r="L109" i="12" s="1"/>
  <c r="L108" i="12"/>
  <c r="I108" i="12"/>
  <c r="L107" i="12"/>
  <c r="I107" i="12"/>
  <c r="L106" i="12"/>
  <c r="I106" i="12"/>
  <c r="I105" i="12"/>
  <c r="L104" i="12"/>
  <c r="I104" i="12"/>
  <c r="I103" i="12"/>
  <c r="L102" i="12"/>
  <c r="I102" i="12"/>
  <c r="I101" i="12"/>
  <c r="L100" i="12"/>
  <c r="I100" i="12"/>
  <c r="L99" i="12"/>
  <c r="K99" i="12"/>
  <c r="J99" i="12"/>
  <c r="I97" i="12"/>
  <c r="I96" i="12"/>
  <c r="I95" i="12"/>
  <c r="I94" i="12"/>
  <c r="I93" i="12"/>
  <c r="I92" i="12"/>
  <c r="I90" i="12"/>
  <c r="I89" i="12"/>
  <c r="I88" i="12"/>
  <c r="I87" i="12"/>
  <c r="I85" i="12"/>
  <c r="I84" i="12"/>
  <c r="I83" i="12"/>
  <c r="I82" i="12"/>
  <c r="I81" i="12"/>
  <c r="I80" i="12"/>
  <c r="G79" i="12"/>
  <c r="I79" i="12" s="1"/>
  <c r="G78" i="12"/>
  <c r="I78" i="12" s="1"/>
  <c r="I77" i="12"/>
  <c r="H77" i="12"/>
  <c r="K76" i="12"/>
  <c r="J76" i="12"/>
  <c r="L75" i="12"/>
  <c r="I75" i="12"/>
  <c r="I74" i="12"/>
  <c r="I73" i="12"/>
  <c r="I72" i="12"/>
  <c r="I71" i="12"/>
  <c r="K70" i="12"/>
  <c r="J70" i="12"/>
  <c r="I70" i="12"/>
  <c r="H70" i="12"/>
  <c r="G70" i="12"/>
  <c r="I69" i="12"/>
  <c r="K68" i="12"/>
  <c r="J68" i="12"/>
  <c r="L68" i="12" s="1"/>
  <c r="I68" i="12"/>
  <c r="I67" i="12"/>
  <c r="I66" i="12"/>
  <c r="I65" i="12"/>
  <c r="H65" i="12"/>
  <c r="G65" i="12"/>
  <c r="I64" i="12"/>
  <c r="I63" i="12"/>
  <c r="I61" i="12"/>
  <c r="I60" i="12"/>
  <c r="I59" i="12"/>
  <c r="I58" i="12"/>
  <c r="I57" i="12"/>
  <c r="I56" i="12"/>
  <c r="I55" i="12"/>
  <c r="I54" i="12"/>
  <c r="I52" i="12"/>
  <c r="I51" i="12"/>
  <c r="I50" i="12"/>
  <c r="I49" i="12"/>
  <c r="I48" i="12"/>
  <c r="I47" i="12"/>
  <c r="I46" i="12"/>
  <c r="I45" i="12"/>
  <c r="G43" i="12"/>
  <c r="I43" i="12" s="1"/>
  <c r="I42" i="12"/>
  <c r="G42" i="12"/>
  <c r="I41" i="12"/>
  <c r="G41" i="12"/>
  <c r="G40" i="12"/>
  <c r="K39" i="12"/>
  <c r="J39" i="12"/>
  <c r="K37" i="12"/>
  <c r="J37" i="12"/>
  <c r="L37" i="12" s="1"/>
  <c r="I37" i="12"/>
  <c r="K36" i="12"/>
  <c r="J36" i="12"/>
  <c r="I36" i="12"/>
  <c r="K34" i="12"/>
  <c r="J34" i="12"/>
  <c r="I34" i="12"/>
  <c r="K33" i="12"/>
  <c r="J33" i="12"/>
  <c r="I33" i="12"/>
  <c r="K30" i="12"/>
  <c r="J30" i="12"/>
  <c r="I30" i="12"/>
  <c r="I28" i="12"/>
  <c r="I27" i="12"/>
  <c r="I26" i="12"/>
  <c r="I24" i="12"/>
  <c r="I23" i="12"/>
  <c r="I22" i="12"/>
  <c r="K21" i="12"/>
  <c r="J21" i="12"/>
  <c r="H21" i="12"/>
  <c r="G21" i="12"/>
  <c r="I21" i="12" s="1"/>
  <c r="I18" i="12"/>
  <c r="K17" i="12"/>
  <c r="K16" i="12" s="1"/>
  <c r="K15" i="12" s="1"/>
  <c r="J17" i="12"/>
  <c r="I17" i="12"/>
  <c r="I14" i="12"/>
  <c r="I13" i="12"/>
  <c r="I12" i="12"/>
  <c r="K11" i="12"/>
  <c r="J11" i="12"/>
  <c r="J10" i="12" s="1"/>
  <c r="H11" i="12"/>
  <c r="I11" i="12" s="1"/>
  <c r="H138" i="11"/>
  <c r="G138" i="11"/>
  <c r="H137" i="11"/>
  <c r="G137" i="11"/>
  <c r="H136" i="11"/>
  <c r="G136" i="11"/>
  <c r="I136" i="11" s="1"/>
  <c r="H135" i="11"/>
  <c r="G135" i="11"/>
  <c r="I135" i="11" s="1"/>
  <c r="H134" i="11"/>
  <c r="G134" i="11"/>
  <c r="H133" i="11"/>
  <c r="G133" i="11"/>
  <c r="H132" i="11"/>
  <c r="G132" i="11"/>
  <c r="H131" i="11"/>
  <c r="G131" i="11"/>
  <c r="I129" i="11"/>
  <c r="L128" i="11"/>
  <c r="I128" i="11"/>
  <c r="I127" i="11"/>
  <c r="L126" i="11"/>
  <c r="I126" i="11"/>
  <c r="I125" i="11"/>
  <c r="I124" i="11"/>
  <c r="L123" i="11"/>
  <c r="I123" i="11"/>
  <c r="I122" i="11"/>
  <c r="L121" i="11"/>
  <c r="I121" i="11"/>
  <c r="I120" i="11"/>
  <c r="I119" i="11"/>
  <c r="L118" i="11"/>
  <c r="I118" i="11"/>
  <c r="I117" i="11"/>
  <c r="I116" i="11"/>
  <c r="L115" i="11"/>
  <c r="I115" i="11"/>
  <c r="I114" i="11"/>
  <c r="I113" i="11"/>
  <c r="I112" i="11"/>
  <c r="I111" i="11"/>
  <c r="K109" i="11"/>
  <c r="J109" i="11"/>
  <c r="L109" i="11" s="1"/>
  <c r="L108" i="11"/>
  <c r="I108" i="11"/>
  <c r="L107" i="11"/>
  <c r="I107" i="11"/>
  <c r="L106" i="11"/>
  <c r="I106" i="11"/>
  <c r="I105" i="11"/>
  <c r="L104" i="11"/>
  <c r="I104" i="11"/>
  <c r="I103" i="11"/>
  <c r="L102" i="11"/>
  <c r="I102" i="11"/>
  <c r="I101" i="11"/>
  <c r="L100" i="11"/>
  <c r="I100" i="11"/>
  <c r="K99" i="11"/>
  <c r="L99" i="11" s="1"/>
  <c r="J99" i="11"/>
  <c r="I97" i="11"/>
  <c r="I96" i="11"/>
  <c r="I95" i="11"/>
  <c r="I94" i="11"/>
  <c r="I93" i="11"/>
  <c r="I92" i="11"/>
  <c r="I90" i="11"/>
  <c r="I89" i="11"/>
  <c r="I88" i="11"/>
  <c r="I87" i="11"/>
  <c r="I85" i="11"/>
  <c r="I84" i="11"/>
  <c r="I83" i="11"/>
  <c r="I82" i="11"/>
  <c r="I81" i="11"/>
  <c r="I80" i="11"/>
  <c r="H79" i="11"/>
  <c r="G79" i="11"/>
  <c r="I79" i="11" s="1"/>
  <c r="H78" i="11"/>
  <c r="G78" i="11"/>
  <c r="I78" i="11" s="1"/>
  <c r="I77" i="11"/>
  <c r="K76" i="11"/>
  <c r="J76" i="11"/>
  <c r="L75" i="11"/>
  <c r="I75" i="11"/>
  <c r="I74" i="11"/>
  <c r="I73" i="11"/>
  <c r="I72" i="11"/>
  <c r="I71" i="11"/>
  <c r="K70" i="11"/>
  <c r="J70" i="11"/>
  <c r="H70" i="11"/>
  <c r="I70" i="11" s="1"/>
  <c r="G70" i="11"/>
  <c r="I69" i="11"/>
  <c r="K68" i="11"/>
  <c r="J68" i="11"/>
  <c r="I68" i="11"/>
  <c r="I67" i="11"/>
  <c r="I66" i="11"/>
  <c r="I65" i="11"/>
  <c r="H65" i="11"/>
  <c r="G65" i="11"/>
  <c r="I64" i="11"/>
  <c r="I63" i="11"/>
  <c r="I61" i="11"/>
  <c r="I60" i="11"/>
  <c r="I59" i="11"/>
  <c r="I58" i="11"/>
  <c r="I57" i="11"/>
  <c r="I56" i="11"/>
  <c r="I55" i="11"/>
  <c r="I54" i="11"/>
  <c r="I52" i="11"/>
  <c r="I51" i="11"/>
  <c r="I50" i="11"/>
  <c r="I49" i="11"/>
  <c r="I48" i="11"/>
  <c r="I47" i="11"/>
  <c r="I46" i="11"/>
  <c r="I45" i="11"/>
  <c r="G43" i="11"/>
  <c r="I43" i="11" s="1"/>
  <c r="I42" i="11"/>
  <c r="G42" i="11"/>
  <c r="I41" i="11"/>
  <c r="G41" i="11"/>
  <c r="G40" i="11"/>
  <c r="I40" i="11" s="1"/>
  <c r="K39" i="11"/>
  <c r="J39" i="11"/>
  <c r="K37" i="11"/>
  <c r="J37" i="11"/>
  <c r="L37" i="11" s="1"/>
  <c r="I37" i="11"/>
  <c r="K36" i="11"/>
  <c r="K35" i="11" s="1"/>
  <c r="J36" i="11"/>
  <c r="L36" i="11" s="1"/>
  <c r="I36" i="11"/>
  <c r="K34" i="11"/>
  <c r="J34" i="11"/>
  <c r="I34" i="11"/>
  <c r="K33" i="11"/>
  <c r="J33" i="11"/>
  <c r="L33" i="11" s="1"/>
  <c r="I33" i="11"/>
  <c r="K30" i="11"/>
  <c r="J30" i="11"/>
  <c r="I30" i="11"/>
  <c r="I28" i="11"/>
  <c r="I27" i="11"/>
  <c r="I26" i="11"/>
  <c r="I24" i="11"/>
  <c r="I23" i="11"/>
  <c r="I22" i="11"/>
  <c r="K21" i="11"/>
  <c r="J21" i="11"/>
  <c r="L21" i="11" s="1"/>
  <c r="I21" i="11"/>
  <c r="H21" i="11"/>
  <c r="G21" i="11"/>
  <c r="I18" i="11"/>
  <c r="K17" i="11"/>
  <c r="K16" i="11" s="1"/>
  <c r="K15" i="11" s="1"/>
  <c r="J17" i="11"/>
  <c r="L17" i="11" s="1"/>
  <c r="I17" i="11"/>
  <c r="I14" i="11"/>
  <c r="I13" i="11"/>
  <c r="I12" i="11"/>
  <c r="K11" i="11"/>
  <c r="K10" i="11" s="1"/>
  <c r="K9" i="11" s="1"/>
  <c r="J11" i="11"/>
  <c r="J10" i="11" s="1"/>
  <c r="I11" i="11"/>
  <c r="H11" i="11"/>
  <c r="H138" i="10"/>
  <c r="G138" i="10"/>
  <c r="H137" i="10"/>
  <c r="G137" i="10"/>
  <c r="H136" i="10"/>
  <c r="G136" i="10"/>
  <c r="H135" i="10"/>
  <c r="G135" i="10"/>
  <c r="H134" i="10"/>
  <c r="G134" i="10"/>
  <c r="H133" i="10"/>
  <c r="G133" i="10"/>
  <c r="H132" i="10"/>
  <c r="G132" i="10"/>
  <c r="H131" i="10"/>
  <c r="G131" i="10"/>
  <c r="I129" i="10"/>
  <c r="L128" i="10"/>
  <c r="I128" i="10"/>
  <c r="I127" i="10"/>
  <c r="L126" i="10"/>
  <c r="I126" i="10"/>
  <c r="I125" i="10"/>
  <c r="I124" i="10"/>
  <c r="L123" i="10"/>
  <c r="I123" i="10"/>
  <c r="I122" i="10"/>
  <c r="L121" i="10"/>
  <c r="I121" i="10"/>
  <c r="I120" i="10"/>
  <c r="I119" i="10"/>
  <c r="L118" i="10"/>
  <c r="I118" i="10"/>
  <c r="I117" i="10"/>
  <c r="I116" i="10"/>
  <c r="L115" i="10"/>
  <c r="I115" i="10"/>
  <c r="I114" i="10"/>
  <c r="I113" i="10"/>
  <c r="I112" i="10"/>
  <c r="I111" i="10"/>
  <c r="K109" i="10"/>
  <c r="J109" i="10"/>
  <c r="L109" i="10" s="1"/>
  <c r="L108" i="10"/>
  <c r="I108" i="10"/>
  <c r="L107" i="10"/>
  <c r="I107" i="10"/>
  <c r="L106" i="10"/>
  <c r="I106" i="10"/>
  <c r="I105" i="10"/>
  <c r="L104" i="10"/>
  <c r="I104" i="10"/>
  <c r="I103" i="10"/>
  <c r="L102" i="10"/>
  <c r="I102" i="10"/>
  <c r="I101" i="10"/>
  <c r="L100" i="10"/>
  <c r="I100" i="10"/>
  <c r="L99" i="10"/>
  <c r="K99" i="10"/>
  <c r="J99" i="10"/>
  <c r="I97" i="10"/>
  <c r="I96" i="10"/>
  <c r="I95" i="10"/>
  <c r="I94" i="10"/>
  <c r="I93" i="10"/>
  <c r="I92" i="10"/>
  <c r="I90" i="10"/>
  <c r="I89" i="10"/>
  <c r="I88" i="10"/>
  <c r="I87" i="10"/>
  <c r="I85" i="10"/>
  <c r="I84" i="10"/>
  <c r="I83" i="10"/>
  <c r="I82" i="10"/>
  <c r="I81" i="10"/>
  <c r="I80" i="10"/>
  <c r="I79" i="10"/>
  <c r="H79" i="10"/>
  <c r="G79" i="10"/>
  <c r="H78" i="10"/>
  <c r="G78" i="10"/>
  <c r="I78" i="10" s="1"/>
  <c r="I77" i="10"/>
  <c r="K76" i="10"/>
  <c r="J76" i="10"/>
  <c r="L75" i="10"/>
  <c r="I75" i="10"/>
  <c r="I74" i="10"/>
  <c r="I73" i="10"/>
  <c r="I72" i="10"/>
  <c r="I71" i="10"/>
  <c r="K70" i="10"/>
  <c r="J70" i="10"/>
  <c r="I70" i="10"/>
  <c r="H70" i="10"/>
  <c r="G70" i="10"/>
  <c r="I69" i="10"/>
  <c r="K68" i="10"/>
  <c r="J68" i="10"/>
  <c r="L68" i="10" s="1"/>
  <c r="I68" i="10"/>
  <c r="I67" i="10"/>
  <c r="I66" i="10"/>
  <c r="H65" i="10"/>
  <c r="I65" i="10"/>
  <c r="I64" i="10"/>
  <c r="I63" i="10"/>
  <c r="I61" i="10"/>
  <c r="I60" i="10"/>
  <c r="I59" i="10"/>
  <c r="I58" i="10"/>
  <c r="I57" i="10"/>
  <c r="I56" i="10"/>
  <c r="I55" i="10"/>
  <c r="I54" i="10"/>
  <c r="I52" i="10"/>
  <c r="I51" i="10"/>
  <c r="I50" i="10"/>
  <c r="I49" i="10"/>
  <c r="I48" i="10"/>
  <c r="I47" i="10"/>
  <c r="I46" i="10"/>
  <c r="I45" i="10"/>
  <c r="G43" i="10"/>
  <c r="I43" i="10" s="1"/>
  <c r="G42" i="10"/>
  <c r="I42" i="10" s="1"/>
  <c r="I41" i="10"/>
  <c r="G41" i="10"/>
  <c r="I40" i="10"/>
  <c r="G40" i="10"/>
  <c r="K39" i="10"/>
  <c r="J39" i="10"/>
  <c r="K37" i="10"/>
  <c r="J37" i="10"/>
  <c r="I37" i="10"/>
  <c r="K36" i="10"/>
  <c r="J36" i="10"/>
  <c r="L36" i="10" s="1"/>
  <c r="I36" i="10"/>
  <c r="K34" i="10"/>
  <c r="J34" i="10"/>
  <c r="L34" i="10" s="1"/>
  <c r="I34" i="10"/>
  <c r="K33" i="10"/>
  <c r="J33" i="10"/>
  <c r="I33" i="10"/>
  <c r="K30" i="10"/>
  <c r="J30" i="10"/>
  <c r="I30" i="10"/>
  <c r="I28" i="10"/>
  <c r="I27" i="10"/>
  <c r="I26" i="10"/>
  <c r="I24" i="10"/>
  <c r="I23" i="10"/>
  <c r="I22" i="10"/>
  <c r="K21" i="10"/>
  <c r="J21" i="10"/>
  <c r="I21" i="10"/>
  <c r="H21" i="10"/>
  <c r="G21" i="10"/>
  <c r="I18" i="10"/>
  <c r="K17" i="10"/>
  <c r="K16" i="10" s="1"/>
  <c r="K15" i="10" s="1"/>
  <c r="J17" i="10"/>
  <c r="J16" i="10" s="1"/>
  <c r="I17" i="10"/>
  <c r="I14" i="10"/>
  <c r="I13" i="10"/>
  <c r="I12" i="10"/>
  <c r="K11" i="10"/>
  <c r="K10" i="10" s="1"/>
  <c r="K9" i="10" s="1"/>
  <c r="J11" i="10"/>
  <c r="I11" i="10"/>
  <c r="H11" i="10"/>
  <c r="H138" i="9"/>
  <c r="G138" i="9"/>
  <c r="H137" i="9"/>
  <c r="G137" i="9"/>
  <c r="H136" i="9"/>
  <c r="G136" i="9"/>
  <c r="H135" i="9"/>
  <c r="G135" i="9"/>
  <c r="H134" i="9"/>
  <c r="G134" i="9"/>
  <c r="H133" i="9"/>
  <c r="G133" i="9"/>
  <c r="H132" i="9"/>
  <c r="G132" i="9"/>
  <c r="H131" i="9"/>
  <c r="G131" i="9"/>
  <c r="I129" i="9"/>
  <c r="L128" i="9"/>
  <c r="I128" i="9"/>
  <c r="I127" i="9"/>
  <c r="L126" i="9"/>
  <c r="I126" i="9"/>
  <c r="I125" i="9"/>
  <c r="I124" i="9"/>
  <c r="L123" i="9"/>
  <c r="I123" i="9"/>
  <c r="I122" i="9"/>
  <c r="L121" i="9"/>
  <c r="I121" i="9"/>
  <c r="I120" i="9"/>
  <c r="I119" i="9"/>
  <c r="L118" i="9"/>
  <c r="I118" i="9"/>
  <c r="I117" i="9"/>
  <c r="I116" i="9"/>
  <c r="L115" i="9"/>
  <c r="I115" i="9"/>
  <c r="I114" i="9"/>
  <c r="I113" i="9"/>
  <c r="I112" i="9"/>
  <c r="I111" i="9"/>
  <c r="K109" i="9"/>
  <c r="J109" i="9"/>
  <c r="L108" i="9"/>
  <c r="I108" i="9"/>
  <c r="L107" i="9"/>
  <c r="I107" i="9"/>
  <c r="L106" i="9"/>
  <c r="I106" i="9"/>
  <c r="I105" i="9"/>
  <c r="L104" i="9"/>
  <c r="I104" i="9"/>
  <c r="I103" i="9"/>
  <c r="L102" i="9"/>
  <c r="I102" i="9"/>
  <c r="I101" i="9"/>
  <c r="L100" i="9"/>
  <c r="I100" i="9"/>
  <c r="L99" i="9"/>
  <c r="K99" i="9"/>
  <c r="J99" i="9"/>
  <c r="I97" i="9"/>
  <c r="I96" i="9"/>
  <c r="I95" i="9"/>
  <c r="I94" i="9"/>
  <c r="I93" i="9"/>
  <c r="I92" i="9"/>
  <c r="I90" i="9"/>
  <c r="I89" i="9"/>
  <c r="I88" i="9"/>
  <c r="I87" i="9"/>
  <c r="I85" i="9"/>
  <c r="I84" i="9"/>
  <c r="I83" i="9"/>
  <c r="I82" i="9"/>
  <c r="I81" i="9"/>
  <c r="I80" i="9"/>
  <c r="I79" i="9"/>
  <c r="H79" i="9"/>
  <c r="G79" i="9"/>
  <c r="H78" i="9"/>
  <c r="G78" i="9"/>
  <c r="I77" i="9"/>
  <c r="K76" i="9"/>
  <c r="J76" i="9"/>
  <c r="L75" i="9"/>
  <c r="I75" i="9"/>
  <c r="I74" i="9"/>
  <c r="I73" i="9"/>
  <c r="I72" i="9"/>
  <c r="I71" i="9"/>
  <c r="K70" i="9"/>
  <c r="J70" i="9"/>
  <c r="I70" i="9"/>
  <c r="H70" i="9"/>
  <c r="G70" i="9"/>
  <c r="I69" i="9"/>
  <c r="K68" i="9"/>
  <c r="J68" i="9"/>
  <c r="L68" i="9" s="1"/>
  <c r="I68" i="9"/>
  <c r="I67" i="9"/>
  <c r="I66" i="9"/>
  <c r="H65" i="9"/>
  <c r="G65" i="9"/>
  <c r="I65" i="9" s="1"/>
  <c r="I64" i="9"/>
  <c r="I63" i="9"/>
  <c r="I61" i="9"/>
  <c r="I60" i="9"/>
  <c r="I59" i="9"/>
  <c r="I58" i="9"/>
  <c r="I57" i="9"/>
  <c r="I56" i="9"/>
  <c r="I55" i="9"/>
  <c r="I54" i="9"/>
  <c r="I52" i="9"/>
  <c r="I51" i="9"/>
  <c r="I50" i="9"/>
  <c r="I49" i="9"/>
  <c r="I48" i="9"/>
  <c r="I47" i="9"/>
  <c r="I46" i="9"/>
  <c r="I45" i="9"/>
  <c r="G43" i="9"/>
  <c r="I43" i="9" s="1"/>
  <c r="G42" i="9"/>
  <c r="I42" i="9" s="1"/>
  <c r="I41" i="9"/>
  <c r="G41" i="9"/>
  <c r="I40" i="9"/>
  <c r="G40" i="9"/>
  <c r="K39" i="9"/>
  <c r="J39" i="9"/>
  <c r="K37" i="9"/>
  <c r="J37" i="9"/>
  <c r="L37" i="9" s="1"/>
  <c r="I37" i="9"/>
  <c r="K36" i="9"/>
  <c r="J36" i="9"/>
  <c r="I36" i="9"/>
  <c r="K34" i="9"/>
  <c r="J34" i="9"/>
  <c r="I34" i="9"/>
  <c r="K33" i="9"/>
  <c r="J33" i="9"/>
  <c r="I33" i="9"/>
  <c r="K30" i="9"/>
  <c r="J30" i="9"/>
  <c r="I30" i="9"/>
  <c r="I28" i="9"/>
  <c r="I27" i="9"/>
  <c r="I26" i="9"/>
  <c r="I24" i="9"/>
  <c r="I23" i="9"/>
  <c r="I22" i="9"/>
  <c r="K21" i="9"/>
  <c r="J21" i="9"/>
  <c r="I21" i="9"/>
  <c r="H21" i="9"/>
  <c r="G21" i="9"/>
  <c r="I18" i="9"/>
  <c r="K17" i="9"/>
  <c r="K16" i="9" s="1"/>
  <c r="K15" i="9" s="1"/>
  <c r="J17" i="9"/>
  <c r="I17" i="9"/>
  <c r="I14" i="9"/>
  <c r="I13" i="9"/>
  <c r="I12" i="9"/>
  <c r="K11" i="9"/>
  <c r="J11" i="9"/>
  <c r="J10" i="9" s="1"/>
  <c r="J9" i="9" s="1"/>
  <c r="I11" i="9"/>
  <c r="H11" i="9"/>
  <c r="H138" i="8"/>
  <c r="G138" i="8"/>
  <c r="H137" i="8"/>
  <c r="G137" i="8"/>
  <c r="H136" i="8"/>
  <c r="G136" i="8"/>
  <c r="I136" i="8" s="1"/>
  <c r="H135" i="8"/>
  <c r="G135" i="8"/>
  <c r="I135" i="8" s="1"/>
  <c r="H134" i="8"/>
  <c r="G134" i="8"/>
  <c r="H133" i="8"/>
  <c r="G133" i="8"/>
  <c r="H132" i="8"/>
  <c r="G132" i="8"/>
  <c r="I132" i="8" s="1"/>
  <c r="H131" i="8"/>
  <c r="G131" i="8"/>
  <c r="I129" i="8"/>
  <c r="L128" i="8"/>
  <c r="I128" i="8"/>
  <c r="I127" i="8"/>
  <c r="L126" i="8"/>
  <c r="I126" i="8"/>
  <c r="I125" i="8"/>
  <c r="I124" i="8"/>
  <c r="L123" i="8"/>
  <c r="I123" i="8"/>
  <c r="I122" i="8"/>
  <c r="L121" i="8"/>
  <c r="I121" i="8"/>
  <c r="I120" i="8"/>
  <c r="I119" i="8"/>
  <c r="L118" i="8"/>
  <c r="I118" i="8"/>
  <c r="I117" i="8"/>
  <c r="I116" i="8"/>
  <c r="L115" i="8"/>
  <c r="I115" i="8"/>
  <c r="I114" i="8"/>
  <c r="I113" i="8"/>
  <c r="I112" i="8"/>
  <c r="I111" i="8"/>
  <c r="L109" i="8"/>
  <c r="K109" i="8"/>
  <c r="J109" i="8"/>
  <c r="L108" i="8"/>
  <c r="I108" i="8"/>
  <c r="L107" i="8"/>
  <c r="I107" i="8"/>
  <c r="L106" i="8"/>
  <c r="I106" i="8"/>
  <c r="I105" i="8"/>
  <c r="L104" i="8"/>
  <c r="I104" i="8"/>
  <c r="I103" i="8"/>
  <c r="L102" i="8"/>
  <c r="I102" i="8"/>
  <c r="I101" i="8"/>
  <c r="L100" i="8"/>
  <c r="I100" i="8"/>
  <c r="K99" i="8"/>
  <c r="J99" i="8"/>
  <c r="L99" i="8" s="1"/>
  <c r="I97" i="8"/>
  <c r="I96" i="8"/>
  <c r="I95" i="8"/>
  <c r="I94" i="8"/>
  <c r="I93" i="8"/>
  <c r="I92" i="8"/>
  <c r="I90" i="8"/>
  <c r="I89" i="8"/>
  <c r="I88" i="8"/>
  <c r="I87" i="8"/>
  <c r="I85" i="8"/>
  <c r="I84" i="8"/>
  <c r="I83" i="8"/>
  <c r="I82" i="8"/>
  <c r="I81" i="8"/>
  <c r="I80" i="8"/>
  <c r="I79" i="8"/>
  <c r="H79" i="8"/>
  <c r="G79" i="8"/>
  <c r="I78" i="8"/>
  <c r="H78" i="8"/>
  <c r="G78" i="8"/>
  <c r="H77" i="8"/>
  <c r="I77" i="8" s="1"/>
  <c r="K76" i="8"/>
  <c r="J76" i="8"/>
  <c r="L75" i="8"/>
  <c r="I75" i="8"/>
  <c r="I74" i="8"/>
  <c r="I73" i="8"/>
  <c r="I72" i="8"/>
  <c r="I71" i="8"/>
  <c r="K70" i="8"/>
  <c r="J70" i="8"/>
  <c r="H70" i="8"/>
  <c r="G70" i="8"/>
  <c r="I70" i="8" s="1"/>
  <c r="I69" i="8"/>
  <c r="K68" i="8"/>
  <c r="J68" i="8"/>
  <c r="L68" i="8" s="1"/>
  <c r="I68" i="8"/>
  <c r="I67" i="8"/>
  <c r="I66" i="8"/>
  <c r="I65" i="8"/>
  <c r="H65" i="8"/>
  <c r="G65" i="8"/>
  <c r="I64" i="8"/>
  <c r="I63" i="8"/>
  <c r="I61" i="8"/>
  <c r="I60" i="8"/>
  <c r="I59" i="8"/>
  <c r="I58" i="8"/>
  <c r="I57" i="8"/>
  <c r="I56" i="8"/>
  <c r="I55" i="8"/>
  <c r="I54" i="8"/>
  <c r="I52" i="8"/>
  <c r="I51" i="8"/>
  <c r="I50" i="8"/>
  <c r="I49" i="8"/>
  <c r="I48" i="8"/>
  <c r="I47" i="8"/>
  <c r="I46" i="8"/>
  <c r="I45" i="8"/>
  <c r="I43" i="8"/>
  <c r="G43" i="8"/>
  <c r="I42" i="8"/>
  <c r="G42" i="8"/>
  <c r="G41" i="8"/>
  <c r="I41" i="8" s="1"/>
  <c r="G40" i="8"/>
  <c r="I40" i="8" s="1"/>
  <c r="K39" i="8"/>
  <c r="J39" i="8"/>
  <c r="K37" i="8"/>
  <c r="J37" i="8"/>
  <c r="L37" i="8" s="1"/>
  <c r="I37" i="8"/>
  <c r="K36" i="8"/>
  <c r="J36" i="8"/>
  <c r="I36" i="8"/>
  <c r="K34" i="8"/>
  <c r="J34" i="8"/>
  <c r="I34" i="8"/>
  <c r="K33" i="8"/>
  <c r="J33" i="8"/>
  <c r="I33" i="8"/>
  <c r="K30" i="8"/>
  <c r="J30" i="8"/>
  <c r="I30" i="8"/>
  <c r="I28" i="8"/>
  <c r="I27" i="8"/>
  <c r="I26" i="8"/>
  <c r="I24" i="8"/>
  <c r="I23" i="8"/>
  <c r="I22" i="8"/>
  <c r="K21" i="8"/>
  <c r="J21" i="8"/>
  <c r="H21" i="8"/>
  <c r="G21" i="8"/>
  <c r="I21" i="8" s="1"/>
  <c r="I18" i="8"/>
  <c r="K17" i="8"/>
  <c r="K16" i="8" s="1"/>
  <c r="K15" i="8" s="1"/>
  <c r="J17" i="8"/>
  <c r="I17" i="8"/>
  <c r="I14" i="8"/>
  <c r="I13" i="8"/>
  <c r="I12" i="8"/>
  <c r="K11" i="8"/>
  <c r="K10" i="8" s="1"/>
  <c r="J11" i="8"/>
  <c r="J10" i="8" s="1"/>
  <c r="J9" i="8" s="1"/>
  <c r="I11" i="8"/>
  <c r="H11" i="8"/>
  <c r="H138" i="7"/>
  <c r="G138" i="7"/>
  <c r="H137" i="7"/>
  <c r="G137" i="7"/>
  <c r="H136" i="7"/>
  <c r="G136" i="7"/>
  <c r="H135" i="7"/>
  <c r="G135" i="7"/>
  <c r="H134" i="7"/>
  <c r="G134" i="7"/>
  <c r="H133" i="7"/>
  <c r="G133" i="7"/>
  <c r="H132" i="7"/>
  <c r="G132" i="7"/>
  <c r="H131" i="7"/>
  <c r="G131" i="7"/>
  <c r="I129" i="7"/>
  <c r="L128" i="7"/>
  <c r="I128" i="7"/>
  <c r="I127" i="7"/>
  <c r="L126" i="7"/>
  <c r="I126" i="7"/>
  <c r="I125" i="7"/>
  <c r="I124" i="7"/>
  <c r="L123" i="7"/>
  <c r="I123" i="7"/>
  <c r="I122" i="7"/>
  <c r="L121" i="7"/>
  <c r="I121" i="7"/>
  <c r="I120" i="7"/>
  <c r="I119" i="7"/>
  <c r="L118" i="7"/>
  <c r="I118" i="7"/>
  <c r="I117" i="7"/>
  <c r="I116" i="7"/>
  <c r="L115" i="7"/>
  <c r="I115" i="7"/>
  <c r="I114" i="7"/>
  <c r="I113" i="7"/>
  <c r="I112" i="7"/>
  <c r="I111" i="7"/>
  <c r="L109" i="7"/>
  <c r="K109" i="7"/>
  <c r="J109" i="7"/>
  <c r="L108" i="7"/>
  <c r="I108" i="7"/>
  <c r="L107" i="7"/>
  <c r="I107" i="7"/>
  <c r="L106" i="7"/>
  <c r="I106" i="7"/>
  <c r="I105" i="7"/>
  <c r="L104" i="7"/>
  <c r="I104" i="7"/>
  <c r="I103" i="7"/>
  <c r="L102" i="7"/>
  <c r="I102" i="7"/>
  <c r="I101" i="7"/>
  <c r="L100" i="7"/>
  <c r="I100" i="7"/>
  <c r="K99" i="7"/>
  <c r="J99" i="7"/>
  <c r="L99" i="7" s="1"/>
  <c r="I97" i="7"/>
  <c r="I96" i="7"/>
  <c r="I95" i="7"/>
  <c r="I94" i="7"/>
  <c r="I93" i="7"/>
  <c r="I92" i="7"/>
  <c r="I90" i="7"/>
  <c r="I89" i="7"/>
  <c r="I88" i="7"/>
  <c r="I87" i="7"/>
  <c r="I85" i="7"/>
  <c r="I84" i="7"/>
  <c r="I83" i="7"/>
  <c r="I82" i="7"/>
  <c r="I81" i="7"/>
  <c r="I80" i="7"/>
  <c r="I79" i="7"/>
  <c r="H79" i="7"/>
  <c r="G79" i="7"/>
  <c r="I78" i="7"/>
  <c r="H78" i="7"/>
  <c r="G78" i="7"/>
  <c r="I77" i="7"/>
  <c r="K76" i="7"/>
  <c r="J76" i="7"/>
  <c r="L75" i="7"/>
  <c r="I75" i="7"/>
  <c r="I74" i="7"/>
  <c r="I73" i="7"/>
  <c r="I72" i="7"/>
  <c r="I71" i="7"/>
  <c r="K70" i="7"/>
  <c r="J70" i="7"/>
  <c r="H70" i="7"/>
  <c r="G70" i="7"/>
  <c r="I70" i="7" s="1"/>
  <c r="I69" i="7"/>
  <c r="K68" i="7"/>
  <c r="J68" i="7"/>
  <c r="L68" i="7" s="1"/>
  <c r="I68" i="7"/>
  <c r="I67" i="7"/>
  <c r="I66" i="7"/>
  <c r="H65" i="7"/>
  <c r="G65" i="7"/>
  <c r="I65" i="7" s="1"/>
  <c r="I64" i="7"/>
  <c r="I63" i="7"/>
  <c r="I61" i="7"/>
  <c r="I60" i="7"/>
  <c r="I59" i="7"/>
  <c r="I58" i="7"/>
  <c r="I57" i="7"/>
  <c r="I56" i="7"/>
  <c r="I55" i="7"/>
  <c r="I54" i="7"/>
  <c r="I52" i="7"/>
  <c r="I51" i="7"/>
  <c r="I50" i="7"/>
  <c r="I49" i="7"/>
  <c r="I48" i="7"/>
  <c r="I47" i="7"/>
  <c r="I46" i="7"/>
  <c r="I45" i="7"/>
  <c r="I43" i="7"/>
  <c r="H43" i="2"/>
  <c r="G43" i="7"/>
  <c r="G42" i="7"/>
  <c r="G41" i="7"/>
  <c r="I41" i="7" s="1"/>
  <c r="I40" i="7"/>
  <c r="G40" i="7"/>
  <c r="K39" i="7"/>
  <c r="J39" i="7"/>
  <c r="K37" i="7"/>
  <c r="J37" i="7"/>
  <c r="L37" i="7" s="1"/>
  <c r="I37" i="7"/>
  <c r="K36" i="7"/>
  <c r="J36" i="7"/>
  <c r="I36" i="7"/>
  <c r="K34" i="7"/>
  <c r="J34" i="7"/>
  <c r="I34" i="7"/>
  <c r="K33" i="7"/>
  <c r="J33" i="7"/>
  <c r="I33" i="7"/>
  <c r="K30" i="7"/>
  <c r="J30" i="7"/>
  <c r="I30" i="7"/>
  <c r="I28" i="7"/>
  <c r="I27" i="7"/>
  <c r="I26" i="7"/>
  <c r="I24" i="7"/>
  <c r="I23" i="7"/>
  <c r="I22" i="7"/>
  <c r="K21" i="7"/>
  <c r="J21" i="7"/>
  <c r="I21" i="7"/>
  <c r="H21" i="7"/>
  <c r="G21" i="7"/>
  <c r="I18" i="7"/>
  <c r="K17" i="7"/>
  <c r="K16" i="7" s="1"/>
  <c r="K15" i="7" s="1"/>
  <c r="J17" i="7"/>
  <c r="L17" i="7" s="1"/>
  <c r="I17" i="7"/>
  <c r="I14" i="7"/>
  <c r="I13" i="7"/>
  <c r="I12" i="7"/>
  <c r="K11" i="7"/>
  <c r="K10" i="7" s="1"/>
  <c r="K9" i="7" s="1"/>
  <c r="J11" i="7"/>
  <c r="I11" i="7"/>
  <c r="H11" i="7"/>
  <c r="H138" i="6"/>
  <c r="G138" i="6"/>
  <c r="H137" i="6"/>
  <c r="G137" i="6"/>
  <c r="H136" i="6"/>
  <c r="G136" i="6"/>
  <c r="I136" i="6" s="1"/>
  <c r="H135" i="6"/>
  <c r="G135" i="6"/>
  <c r="I135" i="6" s="1"/>
  <c r="H134" i="6"/>
  <c r="G134" i="6"/>
  <c r="H133" i="6"/>
  <c r="G133" i="6"/>
  <c r="H132" i="6"/>
  <c r="G132" i="6"/>
  <c r="I132" i="6" s="1"/>
  <c r="H131" i="6"/>
  <c r="G131" i="6"/>
  <c r="I129" i="6"/>
  <c r="L128" i="6"/>
  <c r="I128" i="6"/>
  <c r="I127" i="6"/>
  <c r="L126" i="6"/>
  <c r="I126" i="6"/>
  <c r="I125" i="6"/>
  <c r="I124" i="6"/>
  <c r="L123" i="6"/>
  <c r="I123" i="6"/>
  <c r="I122" i="6"/>
  <c r="L121" i="6"/>
  <c r="I121" i="6"/>
  <c r="I120" i="6"/>
  <c r="I119" i="6"/>
  <c r="L118" i="6"/>
  <c r="I118" i="6"/>
  <c r="I117" i="6"/>
  <c r="I116" i="6"/>
  <c r="L115" i="6"/>
  <c r="I115" i="6"/>
  <c r="I114" i="6"/>
  <c r="I113" i="6"/>
  <c r="I112" i="6"/>
  <c r="I111" i="6"/>
  <c r="L109" i="6"/>
  <c r="K109" i="6"/>
  <c r="J109" i="6"/>
  <c r="L108" i="6"/>
  <c r="I108" i="6"/>
  <c r="L107" i="6"/>
  <c r="I107" i="6"/>
  <c r="L106" i="6"/>
  <c r="I106" i="6"/>
  <c r="I105" i="6"/>
  <c r="L104" i="6"/>
  <c r="I104" i="6"/>
  <c r="I103" i="6"/>
  <c r="L102" i="6"/>
  <c r="I102" i="6"/>
  <c r="I101" i="6"/>
  <c r="L100" i="6"/>
  <c r="I100" i="6"/>
  <c r="K99" i="6"/>
  <c r="J99" i="6"/>
  <c r="L99" i="6" s="1"/>
  <c r="I97" i="6"/>
  <c r="I96" i="6"/>
  <c r="I95" i="6"/>
  <c r="I94" i="6"/>
  <c r="I93" i="6"/>
  <c r="I92" i="6"/>
  <c r="I90" i="6"/>
  <c r="I89" i="6"/>
  <c r="I88" i="6"/>
  <c r="I87" i="6"/>
  <c r="I85" i="6"/>
  <c r="I84" i="6"/>
  <c r="I83" i="6"/>
  <c r="I82" i="6"/>
  <c r="I81" i="6"/>
  <c r="I80" i="6"/>
  <c r="I79" i="6"/>
  <c r="H79" i="6"/>
  <c r="G79" i="6"/>
  <c r="I78" i="6"/>
  <c r="H78" i="6"/>
  <c r="G78" i="6"/>
  <c r="I77" i="6"/>
  <c r="K76" i="6"/>
  <c r="J76" i="6"/>
  <c r="L75" i="6"/>
  <c r="I75" i="6"/>
  <c r="I74" i="6"/>
  <c r="I73" i="6"/>
  <c r="I72" i="6"/>
  <c r="I71" i="6"/>
  <c r="K70" i="6"/>
  <c r="J70" i="6"/>
  <c r="H70" i="6"/>
  <c r="G70" i="6"/>
  <c r="I70" i="6" s="1"/>
  <c r="I69" i="6"/>
  <c r="K68" i="6"/>
  <c r="J68" i="6"/>
  <c r="L68" i="6" s="1"/>
  <c r="I68" i="6"/>
  <c r="I67" i="6"/>
  <c r="I66" i="6"/>
  <c r="H65" i="6"/>
  <c r="G65" i="6"/>
  <c r="I65" i="6" s="1"/>
  <c r="I64" i="6"/>
  <c r="I63" i="6"/>
  <c r="I61" i="6"/>
  <c r="I60" i="6"/>
  <c r="I59" i="6"/>
  <c r="I58" i="6"/>
  <c r="I57" i="6"/>
  <c r="I56" i="6"/>
  <c r="I55" i="6"/>
  <c r="I54" i="6"/>
  <c r="I52" i="6"/>
  <c r="I51" i="6"/>
  <c r="I50" i="6"/>
  <c r="I49" i="6"/>
  <c r="I48" i="6"/>
  <c r="I47" i="6"/>
  <c r="I46" i="6"/>
  <c r="I45" i="6"/>
  <c r="I43" i="6"/>
  <c r="G43" i="6"/>
  <c r="G42" i="6"/>
  <c r="I42" i="6" s="1"/>
  <c r="G41" i="6"/>
  <c r="I41" i="6" s="1"/>
  <c r="I40" i="6"/>
  <c r="G40" i="6"/>
  <c r="K39" i="6"/>
  <c r="J39" i="6"/>
  <c r="K37" i="6"/>
  <c r="J37" i="6"/>
  <c r="I37" i="6"/>
  <c r="K36" i="6"/>
  <c r="J36" i="6"/>
  <c r="L36" i="6" s="1"/>
  <c r="I36" i="6"/>
  <c r="K34" i="6"/>
  <c r="J34" i="6"/>
  <c r="I34" i="6"/>
  <c r="K33" i="6"/>
  <c r="J33" i="6"/>
  <c r="I33" i="6"/>
  <c r="K30" i="6"/>
  <c r="J30" i="6"/>
  <c r="I30" i="6"/>
  <c r="I28" i="6"/>
  <c r="I27" i="6"/>
  <c r="I26" i="6"/>
  <c r="I24" i="6"/>
  <c r="I23" i="6"/>
  <c r="I22" i="6"/>
  <c r="K21" i="6"/>
  <c r="J21" i="6"/>
  <c r="I21" i="6"/>
  <c r="H21" i="6"/>
  <c r="G21" i="6"/>
  <c r="I18" i="6"/>
  <c r="K17" i="6"/>
  <c r="K16" i="6" s="1"/>
  <c r="K15" i="6" s="1"/>
  <c r="J17" i="6"/>
  <c r="I17" i="6"/>
  <c r="I14" i="6"/>
  <c r="I13" i="6"/>
  <c r="I12" i="6"/>
  <c r="K11" i="6"/>
  <c r="K10" i="6" s="1"/>
  <c r="K9" i="6" s="1"/>
  <c r="J11" i="6"/>
  <c r="L11" i="6" s="1"/>
  <c r="I11" i="6"/>
  <c r="H11" i="6"/>
  <c r="H138" i="5"/>
  <c r="G138" i="5"/>
  <c r="H137" i="5"/>
  <c r="G137" i="5"/>
  <c r="H136" i="5"/>
  <c r="G136" i="5"/>
  <c r="H135" i="5"/>
  <c r="G135" i="5"/>
  <c r="H134" i="5"/>
  <c r="G134" i="5"/>
  <c r="H133" i="5"/>
  <c r="G133" i="5"/>
  <c r="H132" i="5"/>
  <c r="G132" i="5"/>
  <c r="H131" i="5"/>
  <c r="G131" i="5"/>
  <c r="I129" i="5"/>
  <c r="L128" i="5"/>
  <c r="I128" i="5"/>
  <c r="I127" i="5"/>
  <c r="L126" i="5"/>
  <c r="I126" i="5"/>
  <c r="I125" i="5"/>
  <c r="I124" i="5"/>
  <c r="L123" i="5"/>
  <c r="I123" i="5"/>
  <c r="I122" i="5"/>
  <c r="L121" i="5"/>
  <c r="I121" i="5"/>
  <c r="I120" i="5"/>
  <c r="I119" i="5"/>
  <c r="L118" i="5"/>
  <c r="I118" i="5"/>
  <c r="I117" i="5"/>
  <c r="I116" i="5"/>
  <c r="L115" i="5"/>
  <c r="I115" i="5"/>
  <c r="I114" i="5"/>
  <c r="I113" i="5"/>
  <c r="I112" i="5"/>
  <c r="I111" i="5"/>
  <c r="L109" i="5"/>
  <c r="K109" i="5"/>
  <c r="J109" i="5"/>
  <c r="L108" i="5"/>
  <c r="I108" i="5"/>
  <c r="L107" i="5"/>
  <c r="I107" i="5"/>
  <c r="L106" i="5"/>
  <c r="I106" i="5"/>
  <c r="I105" i="5"/>
  <c r="L104" i="5"/>
  <c r="I104" i="5"/>
  <c r="I103" i="5"/>
  <c r="L102" i="5"/>
  <c r="I102" i="5"/>
  <c r="I101" i="5"/>
  <c r="L100" i="5"/>
  <c r="I100" i="5"/>
  <c r="K99" i="5"/>
  <c r="J99" i="5"/>
  <c r="L99" i="5" s="1"/>
  <c r="I97" i="5"/>
  <c r="I96" i="5"/>
  <c r="I95" i="5"/>
  <c r="I94" i="5"/>
  <c r="I93" i="5"/>
  <c r="I92" i="5"/>
  <c r="I90" i="5"/>
  <c r="I89" i="5"/>
  <c r="I88" i="5"/>
  <c r="I87" i="5"/>
  <c r="I85" i="5"/>
  <c r="I84" i="5"/>
  <c r="I83" i="5"/>
  <c r="I82" i="5"/>
  <c r="I81" i="5"/>
  <c r="I80" i="5"/>
  <c r="I79" i="5"/>
  <c r="H79" i="5"/>
  <c r="G79" i="5"/>
  <c r="I78" i="5"/>
  <c r="H78" i="5"/>
  <c r="G78" i="5"/>
  <c r="I77" i="5"/>
  <c r="K76" i="5"/>
  <c r="J76" i="5"/>
  <c r="L75" i="5"/>
  <c r="I75" i="5"/>
  <c r="I74" i="5"/>
  <c r="I73" i="5"/>
  <c r="I72" i="5"/>
  <c r="I71" i="5"/>
  <c r="K70" i="5"/>
  <c r="J70" i="5"/>
  <c r="H70" i="5"/>
  <c r="G70" i="5"/>
  <c r="I70" i="5" s="1"/>
  <c r="I69" i="5"/>
  <c r="K68" i="5"/>
  <c r="J68" i="5"/>
  <c r="I68" i="5"/>
  <c r="I67" i="5"/>
  <c r="I66" i="5"/>
  <c r="H65" i="5"/>
  <c r="G65" i="5"/>
  <c r="I65" i="5" s="1"/>
  <c r="I64" i="5"/>
  <c r="I63" i="5"/>
  <c r="I61" i="5"/>
  <c r="I60" i="5"/>
  <c r="I59" i="5"/>
  <c r="I58" i="5"/>
  <c r="I57" i="5"/>
  <c r="I56" i="5"/>
  <c r="I55" i="5"/>
  <c r="I54" i="5"/>
  <c r="I52" i="5"/>
  <c r="I51" i="5"/>
  <c r="I50" i="5"/>
  <c r="I49" i="5"/>
  <c r="I48" i="5"/>
  <c r="I47" i="5"/>
  <c r="I46" i="5"/>
  <c r="I45" i="5"/>
  <c r="I43" i="5"/>
  <c r="G43" i="5"/>
  <c r="G42" i="5"/>
  <c r="G41" i="5"/>
  <c r="I41" i="5" s="1"/>
  <c r="I40" i="5"/>
  <c r="G40" i="5"/>
  <c r="K39" i="5"/>
  <c r="J39" i="5"/>
  <c r="K37" i="5"/>
  <c r="J37" i="5"/>
  <c r="I37" i="5"/>
  <c r="K36" i="5"/>
  <c r="J36" i="5"/>
  <c r="I36" i="5"/>
  <c r="K34" i="5"/>
  <c r="J34" i="5"/>
  <c r="I34" i="5"/>
  <c r="K33" i="5"/>
  <c r="J33" i="5"/>
  <c r="L33" i="5" s="1"/>
  <c r="I33" i="5"/>
  <c r="K30" i="5"/>
  <c r="J30" i="5"/>
  <c r="I30" i="5"/>
  <c r="I28" i="5"/>
  <c r="I27" i="5"/>
  <c r="I26" i="5"/>
  <c r="I24" i="5"/>
  <c r="I23" i="5"/>
  <c r="I22" i="5"/>
  <c r="K21" i="5"/>
  <c r="J21" i="5"/>
  <c r="I21" i="5"/>
  <c r="H21" i="5"/>
  <c r="G21" i="5"/>
  <c r="I18" i="5"/>
  <c r="K17" i="5"/>
  <c r="K16" i="5" s="1"/>
  <c r="K15" i="5" s="1"/>
  <c r="J17" i="5"/>
  <c r="I17" i="5"/>
  <c r="I14" i="5"/>
  <c r="I13" i="5"/>
  <c r="I12" i="5"/>
  <c r="K11" i="5"/>
  <c r="J11" i="5"/>
  <c r="I11" i="5"/>
  <c r="H11" i="5"/>
  <c r="H138" i="4"/>
  <c r="G138" i="4"/>
  <c r="H137" i="4"/>
  <c r="G137" i="4"/>
  <c r="H136" i="4"/>
  <c r="G136" i="4"/>
  <c r="I136" i="4" s="1"/>
  <c r="H135" i="4"/>
  <c r="G135" i="4"/>
  <c r="H134" i="4"/>
  <c r="G134" i="4"/>
  <c r="H133" i="4"/>
  <c r="G133" i="4"/>
  <c r="H132" i="4"/>
  <c r="G132" i="4"/>
  <c r="H131" i="4"/>
  <c r="G131" i="4"/>
  <c r="I129" i="4"/>
  <c r="L128" i="4"/>
  <c r="I128" i="4"/>
  <c r="I127" i="4"/>
  <c r="L126" i="4"/>
  <c r="I126" i="4"/>
  <c r="I125" i="4"/>
  <c r="I124" i="4"/>
  <c r="L123" i="4"/>
  <c r="I123" i="4"/>
  <c r="I122" i="4"/>
  <c r="L121" i="4"/>
  <c r="I121" i="4"/>
  <c r="I120" i="4"/>
  <c r="I119" i="4"/>
  <c r="L118" i="4"/>
  <c r="I118" i="4"/>
  <c r="I117" i="4"/>
  <c r="I116" i="4"/>
  <c r="L115" i="4"/>
  <c r="I115" i="4"/>
  <c r="I114" i="4"/>
  <c r="I113" i="4"/>
  <c r="I112" i="4"/>
  <c r="I111" i="4"/>
  <c r="L109" i="4"/>
  <c r="K109" i="4"/>
  <c r="J109" i="4"/>
  <c r="L108" i="4"/>
  <c r="I108" i="4"/>
  <c r="L107" i="4"/>
  <c r="I107" i="4"/>
  <c r="L106" i="4"/>
  <c r="I106" i="4"/>
  <c r="I105" i="4"/>
  <c r="L104" i="4"/>
  <c r="I104" i="4"/>
  <c r="I103" i="4"/>
  <c r="L102" i="4"/>
  <c r="I102" i="4"/>
  <c r="I101" i="4"/>
  <c r="L100" i="4"/>
  <c r="I100" i="4"/>
  <c r="K99" i="4"/>
  <c r="J99" i="4"/>
  <c r="L99" i="4" s="1"/>
  <c r="I97" i="4"/>
  <c r="I96" i="4"/>
  <c r="I95" i="4"/>
  <c r="I94" i="4"/>
  <c r="I93" i="4"/>
  <c r="I92" i="4"/>
  <c r="I90" i="4"/>
  <c r="I89" i="4"/>
  <c r="I88" i="4"/>
  <c r="I87" i="4"/>
  <c r="I85" i="4"/>
  <c r="I84" i="4"/>
  <c r="I83" i="4"/>
  <c r="I82" i="4"/>
  <c r="I81" i="4"/>
  <c r="I80" i="4"/>
  <c r="H79" i="4"/>
  <c r="G79" i="4"/>
  <c r="I79" i="4" s="1"/>
  <c r="I78" i="4"/>
  <c r="H78" i="4"/>
  <c r="G78" i="4"/>
  <c r="I77" i="4"/>
  <c r="K76" i="4"/>
  <c r="J76" i="4"/>
  <c r="L75" i="4"/>
  <c r="I75" i="4"/>
  <c r="I74" i="4"/>
  <c r="I73" i="4"/>
  <c r="I72" i="4"/>
  <c r="I71" i="4"/>
  <c r="K70" i="4"/>
  <c r="J70" i="4"/>
  <c r="G70" i="4"/>
  <c r="I70" i="4" s="1"/>
  <c r="I69" i="4"/>
  <c r="K68" i="4"/>
  <c r="J68" i="4"/>
  <c r="L68" i="4" s="1"/>
  <c r="I68" i="4"/>
  <c r="I67" i="4"/>
  <c r="I66" i="4"/>
  <c r="I65" i="4"/>
  <c r="H65" i="4"/>
  <c r="G65" i="4"/>
  <c r="I64" i="4"/>
  <c r="I63" i="4"/>
  <c r="I61" i="4"/>
  <c r="I60" i="4"/>
  <c r="I59" i="4"/>
  <c r="I58" i="4"/>
  <c r="I57" i="4"/>
  <c r="I56" i="4"/>
  <c r="I55" i="4"/>
  <c r="I54" i="4"/>
  <c r="I52" i="4"/>
  <c r="I51" i="4"/>
  <c r="I50" i="4"/>
  <c r="I49" i="4"/>
  <c r="I48" i="4"/>
  <c r="I47" i="4"/>
  <c r="I46" i="4"/>
  <c r="I45" i="4"/>
  <c r="I43" i="4"/>
  <c r="G43" i="4"/>
  <c r="I42" i="4"/>
  <c r="G42" i="4"/>
  <c r="G41" i="4"/>
  <c r="I41" i="4" s="1"/>
  <c r="G40" i="4"/>
  <c r="I40" i="4" s="1"/>
  <c r="K39" i="4"/>
  <c r="J39" i="4"/>
  <c r="L39" i="4" s="1"/>
  <c r="K37" i="4"/>
  <c r="J37" i="4"/>
  <c r="L37" i="4" s="1"/>
  <c r="I37" i="4"/>
  <c r="K36" i="4"/>
  <c r="J36" i="4"/>
  <c r="I36" i="4"/>
  <c r="K34" i="4"/>
  <c r="J34" i="4"/>
  <c r="I34" i="4"/>
  <c r="K33" i="4"/>
  <c r="J33" i="4"/>
  <c r="I33" i="4"/>
  <c r="K30" i="4"/>
  <c r="J30" i="4"/>
  <c r="I30" i="4"/>
  <c r="I28" i="4"/>
  <c r="I27" i="4"/>
  <c r="I26" i="4"/>
  <c r="I24" i="4"/>
  <c r="I23" i="4"/>
  <c r="I22" i="4"/>
  <c r="K21" i="4"/>
  <c r="J21" i="4"/>
  <c r="I21" i="4"/>
  <c r="I18" i="4"/>
  <c r="K17" i="4"/>
  <c r="J17" i="4"/>
  <c r="J16" i="4" s="1"/>
  <c r="I17" i="4"/>
  <c r="I14" i="4"/>
  <c r="I13" i="4"/>
  <c r="I12" i="4"/>
  <c r="K11" i="4"/>
  <c r="K10" i="4" s="1"/>
  <c r="K9" i="4" s="1"/>
  <c r="J11" i="4"/>
  <c r="L11" i="4" s="1"/>
  <c r="I11" i="4"/>
  <c r="H11" i="4"/>
  <c r="H138" i="3"/>
  <c r="G138" i="3"/>
  <c r="H137" i="3"/>
  <c r="G137" i="3"/>
  <c r="H136" i="3"/>
  <c r="G136" i="3"/>
  <c r="H135" i="3"/>
  <c r="G135" i="3"/>
  <c r="H134" i="3"/>
  <c r="G134" i="3"/>
  <c r="H133" i="3"/>
  <c r="G133" i="3"/>
  <c r="H132" i="3"/>
  <c r="G132" i="3"/>
  <c r="H131" i="3"/>
  <c r="G131" i="3"/>
  <c r="I129" i="3"/>
  <c r="L128" i="3"/>
  <c r="I128" i="3"/>
  <c r="I127" i="3"/>
  <c r="L126" i="3"/>
  <c r="I126" i="3"/>
  <c r="I125" i="3"/>
  <c r="I124" i="3"/>
  <c r="L123" i="3"/>
  <c r="I123" i="3"/>
  <c r="I122" i="3"/>
  <c r="L121" i="3"/>
  <c r="I121" i="3"/>
  <c r="I120" i="3"/>
  <c r="I119" i="3"/>
  <c r="L118" i="3"/>
  <c r="I118" i="3"/>
  <c r="I117" i="3"/>
  <c r="I116" i="3"/>
  <c r="L115" i="3"/>
  <c r="I115" i="3"/>
  <c r="I114" i="3"/>
  <c r="I113" i="3"/>
  <c r="I112" i="3"/>
  <c r="I111" i="3"/>
  <c r="L109" i="3"/>
  <c r="K109" i="3"/>
  <c r="J109" i="3"/>
  <c r="L108" i="3"/>
  <c r="I108" i="3"/>
  <c r="L107" i="3"/>
  <c r="I107" i="3"/>
  <c r="L106" i="3"/>
  <c r="I106" i="3"/>
  <c r="I105" i="3"/>
  <c r="L104" i="3"/>
  <c r="I104" i="3"/>
  <c r="I103" i="3"/>
  <c r="L102" i="3"/>
  <c r="I102" i="3"/>
  <c r="I101" i="3"/>
  <c r="L100" i="3"/>
  <c r="I100" i="3"/>
  <c r="K99" i="3"/>
  <c r="J99" i="3"/>
  <c r="I97" i="3"/>
  <c r="I96" i="3"/>
  <c r="I95" i="3"/>
  <c r="I94" i="3"/>
  <c r="I93" i="3"/>
  <c r="I92" i="3"/>
  <c r="I90" i="3"/>
  <c r="I89" i="3"/>
  <c r="I88" i="3"/>
  <c r="I87" i="3"/>
  <c r="I85" i="3"/>
  <c r="I84" i="3"/>
  <c r="I83" i="3"/>
  <c r="I82" i="3"/>
  <c r="I81" i="3"/>
  <c r="I80" i="3"/>
  <c r="H79" i="3"/>
  <c r="G79" i="3"/>
  <c r="I78" i="3"/>
  <c r="H78" i="3"/>
  <c r="G78" i="3"/>
  <c r="I77" i="3"/>
  <c r="K76" i="3"/>
  <c r="J76" i="3"/>
  <c r="L75" i="3"/>
  <c r="I75" i="3"/>
  <c r="I74" i="3"/>
  <c r="I73" i="3"/>
  <c r="I72" i="3"/>
  <c r="I71" i="3"/>
  <c r="K70" i="3"/>
  <c r="J70" i="3"/>
  <c r="H70" i="3"/>
  <c r="G70" i="3"/>
  <c r="I69" i="3"/>
  <c r="K68" i="3"/>
  <c r="J68" i="3"/>
  <c r="I68" i="3"/>
  <c r="I67" i="3"/>
  <c r="I66" i="3"/>
  <c r="I65" i="3"/>
  <c r="H65" i="3"/>
  <c r="I64" i="3"/>
  <c r="I63" i="3"/>
  <c r="I61" i="3"/>
  <c r="I60" i="3"/>
  <c r="I59" i="3"/>
  <c r="I58" i="3"/>
  <c r="I57" i="3"/>
  <c r="I56" i="3"/>
  <c r="I55" i="3"/>
  <c r="I54" i="3"/>
  <c r="I52" i="3"/>
  <c r="I51" i="3"/>
  <c r="I50" i="3"/>
  <c r="I49" i="3"/>
  <c r="I48" i="3"/>
  <c r="I47" i="3"/>
  <c r="I46" i="3"/>
  <c r="I45" i="3"/>
  <c r="I43" i="3"/>
  <c r="G43" i="3"/>
  <c r="I42" i="3"/>
  <c r="G42" i="3"/>
  <c r="G41" i="3"/>
  <c r="I41" i="3" s="1"/>
  <c r="G40" i="3"/>
  <c r="I40" i="3" s="1"/>
  <c r="K39" i="3"/>
  <c r="J39" i="3"/>
  <c r="K37" i="3"/>
  <c r="J37" i="3"/>
  <c r="L37" i="3" s="1"/>
  <c r="I37" i="3"/>
  <c r="K36" i="3"/>
  <c r="J36" i="3"/>
  <c r="I36" i="3"/>
  <c r="K34" i="3"/>
  <c r="J34" i="3"/>
  <c r="I34" i="3"/>
  <c r="K33" i="3"/>
  <c r="J33" i="3"/>
  <c r="I33" i="3"/>
  <c r="K30" i="3"/>
  <c r="J30" i="3"/>
  <c r="I30" i="3"/>
  <c r="I28" i="3"/>
  <c r="I27" i="3"/>
  <c r="I26" i="3"/>
  <c r="I24" i="3"/>
  <c r="I23" i="3"/>
  <c r="I22" i="3"/>
  <c r="K21" i="3"/>
  <c r="J21" i="3"/>
  <c r="G21" i="3"/>
  <c r="I21" i="3" s="1"/>
  <c r="I18" i="3"/>
  <c r="L17" i="3"/>
  <c r="K17" i="3"/>
  <c r="K16" i="3" s="1"/>
  <c r="J17" i="3"/>
  <c r="J16" i="3" s="1"/>
  <c r="J15" i="3" s="1"/>
  <c r="I17" i="3"/>
  <c r="I14" i="3"/>
  <c r="I13" i="3"/>
  <c r="I12" i="3"/>
  <c r="K11" i="3"/>
  <c r="K10" i="3" s="1"/>
  <c r="K9" i="3" s="1"/>
  <c r="J11" i="3"/>
  <c r="J10" i="3" s="1"/>
  <c r="I11" i="3"/>
  <c r="H11" i="3"/>
  <c r="I129" i="2"/>
  <c r="H129" i="2"/>
  <c r="G129" i="2"/>
  <c r="L128" i="2"/>
  <c r="K128" i="2"/>
  <c r="J128" i="2"/>
  <c r="H128" i="2"/>
  <c r="G128" i="2"/>
  <c r="I128" i="2" s="1"/>
  <c r="H127" i="2"/>
  <c r="G127" i="2"/>
  <c r="I127" i="2" s="1"/>
  <c r="L126" i="2"/>
  <c r="K126" i="2"/>
  <c r="J126" i="2"/>
  <c r="I126" i="2"/>
  <c r="H126" i="2"/>
  <c r="G126" i="2"/>
  <c r="H125" i="2"/>
  <c r="G125" i="2"/>
  <c r="I125" i="2" s="1"/>
  <c r="H124" i="2"/>
  <c r="G124" i="2"/>
  <c r="I124" i="2" s="1"/>
  <c r="L123" i="2"/>
  <c r="K123" i="2"/>
  <c r="J123" i="2"/>
  <c r="I123" i="2"/>
  <c r="H123" i="2"/>
  <c r="G123" i="2"/>
  <c r="H122" i="2"/>
  <c r="G122" i="2"/>
  <c r="I122" i="2" s="1"/>
  <c r="K121" i="2"/>
  <c r="J121" i="2"/>
  <c r="L121" i="2" s="1"/>
  <c r="I121" i="2"/>
  <c r="H121" i="2"/>
  <c r="G121" i="2"/>
  <c r="I120" i="2"/>
  <c r="H120" i="2"/>
  <c r="G120" i="2"/>
  <c r="H119" i="2"/>
  <c r="G119" i="2"/>
  <c r="I119" i="2" s="1"/>
  <c r="K118" i="2"/>
  <c r="J118" i="2"/>
  <c r="L118" i="2" s="1"/>
  <c r="I118" i="2"/>
  <c r="H118" i="2"/>
  <c r="G118" i="2"/>
  <c r="I117" i="2"/>
  <c r="H117" i="2"/>
  <c r="G117" i="2"/>
  <c r="H116" i="2"/>
  <c r="G116" i="2"/>
  <c r="I116" i="2" s="1"/>
  <c r="K115" i="2"/>
  <c r="J115" i="2"/>
  <c r="L115" i="2" s="1"/>
  <c r="I115" i="2"/>
  <c r="H115" i="2"/>
  <c r="G115" i="2"/>
  <c r="I114" i="2"/>
  <c r="H114" i="2"/>
  <c r="H113" i="2"/>
  <c r="I113" i="2"/>
  <c r="H112" i="2"/>
  <c r="I112" i="2"/>
  <c r="I111" i="2"/>
  <c r="H111" i="2"/>
  <c r="K109" i="2"/>
  <c r="K108" i="2"/>
  <c r="K99" i="2" s="1"/>
  <c r="J108" i="2"/>
  <c r="H108" i="2"/>
  <c r="G108" i="2"/>
  <c r="I108" i="2" s="1"/>
  <c r="L107" i="2"/>
  <c r="K107" i="2"/>
  <c r="J107" i="2"/>
  <c r="H107" i="2"/>
  <c r="I107" i="2" s="1"/>
  <c r="G107" i="2"/>
  <c r="K106" i="2"/>
  <c r="J106" i="2"/>
  <c r="H106" i="2"/>
  <c r="G106" i="2"/>
  <c r="I106" i="2" s="1"/>
  <c r="I105" i="2"/>
  <c r="H105" i="2"/>
  <c r="G105" i="2"/>
  <c r="K104" i="2"/>
  <c r="L104" i="2" s="1"/>
  <c r="J104" i="2"/>
  <c r="H104" i="2"/>
  <c r="G104" i="2"/>
  <c r="H103" i="2"/>
  <c r="G103" i="2"/>
  <c r="I103" i="2" s="1"/>
  <c r="L102" i="2"/>
  <c r="K102" i="2"/>
  <c r="J102" i="2"/>
  <c r="H102" i="2"/>
  <c r="I102" i="2" s="1"/>
  <c r="G102" i="2"/>
  <c r="H101" i="2"/>
  <c r="G101" i="2"/>
  <c r="K100" i="2"/>
  <c r="J100" i="2"/>
  <c r="L100" i="2" s="1"/>
  <c r="I100" i="2"/>
  <c r="H100" i="2"/>
  <c r="G100" i="2"/>
  <c r="H97" i="2"/>
  <c r="G97" i="2"/>
  <c r="I97" i="2" s="1"/>
  <c r="H96" i="2"/>
  <c r="G96" i="2"/>
  <c r="I96" i="2" s="1"/>
  <c r="I95" i="2"/>
  <c r="H95" i="2"/>
  <c r="G95" i="2"/>
  <c r="I94" i="2"/>
  <c r="H94" i="2"/>
  <c r="G94" i="2"/>
  <c r="I93" i="2"/>
  <c r="H93" i="2"/>
  <c r="I92" i="2"/>
  <c r="H92" i="2"/>
  <c r="H90" i="2"/>
  <c r="G90" i="2"/>
  <c r="I90" i="2" s="1"/>
  <c r="H89" i="2"/>
  <c r="G89" i="2"/>
  <c r="I89" i="2" s="1"/>
  <c r="I88" i="2"/>
  <c r="H88" i="2"/>
  <c r="I87" i="2"/>
  <c r="H87" i="2"/>
  <c r="H85" i="2"/>
  <c r="G85" i="2"/>
  <c r="I85" i="2" s="1"/>
  <c r="H84" i="2"/>
  <c r="G84" i="2"/>
  <c r="I84" i="2" s="1"/>
  <c r="I83" i="2"/>
  <c r="H83" i="2"/>
  <c r="G83" i="2"/>
  <c r="I82" i="2"/>
  <c r="H82" i="2"/>
  <c r="G82" i="2"/>
  <c r="H81" i="2"/>
  <c r="G81" i="2"/>
  <c r="I81" i="2" s="1"/>
  <c r="H80" i="2"/>
  <c r="G80" i="2"/>
  <c r="I80" i="2" s="1"/>
  <c r="H78" i="2"/>
  <c r="G77" i="2"/>
  <c r="K75" i="2"/>
  <c r="J75" i="2"/>
  <c r="L75" i="2" s="1"/>
  <c r="I75" i="2"/>
  <c r="H75" i="2"/>
  <c r="G75" i="2"/>
  <c r="I74" i="2"/>
  <c r="H74" i="2"/>
  <c r="H70" i="2" s="1"/>
  <c r="G74" i="2"/>
  <c r="H73" i="2"/>
  <c r="H72" i="2"/>
  <c r="G72" i="2"/>
  <c r="I72" i="2" s="1"/>
  <c r="I71" i="2"/>
  <c r="H71" i="2"/>
  <c r="G71" i="2"/>
  <c r="H69" i="2"/>
  <c r="G69" i="2"/>
  <c r="I69" i="2" s="1"/>
  <c r="H68" i="2"/>
  <c r="G68" i="2"/>
  <c r="I68" i="2" s="1"/>
  <c r="I67" i="2"/>
  <c r="H67" i="2"/>
  <c r="G67" i="2"/>
  <c r="I66" i="2"/>
  <c r="H66" i="2"/>
  <c r="H65" i="2" s="1"/>
  <c r="G66" i="2"/>
  <c r="I65" i="2"/>
  <c r="H64" i="2"/>
  <c r="G64" i="2"/>
  <c r="I64" i="2" s="1"/>
  <c r="I63" i="2"/>
  <c r="H63" i="2"/>
  <c r="I61" i="2"/>
  <c r="H61" i="2"/>
  <c r="G61" i="2"/>
  <c r="H60" i="2"/>
  <c r="G60" i="2"/>
  <c r="I60" i="2" s="1"/>
  <c r="H59" i="2"/>
  <c r="G59" i="2"/>
  <c r="I59" i="2" s="1"/>
  <c r="I58" i="2"/>
  <c r="H58" i="2"/>
  <c r="G58" i="2"/>
  <c r="I57" i="2"/>
  <c r="H57" i="2"/>
  <c r="G57" i="2"/>
  <c r="H56" i="2"/>
  <c r="G56" i="2"/>
  <c r="I56" i="2" s="1"/>
  <c r="H55" i="2"/>
  <c r="H54" i="2"/>
  <c r="I54" i="2"/>
  <c r="H52" i="2"/>
  <c r="G52" i="2"/>
  <c r="I52" i="2" s="1"/>
  <c r="I51" i="2"/>
  <c r="H51" i="2"/>
  <c r="G51" i="2"/>
  <c r="I50" i="2"/>
  <c r="H50" i="2"/>
  <c r="G50" i="2"/>
  <c r="H49" i="2"/>
  <c r="G49" i="2"/>
  <c r="I49" i="2" s="1"/>
  <c r="H48" i="2"/>
  <c r="G48" i="2"/>
  <c r="I48" i="2" s="1"/>
  <c r="I47" i="2"/>
  <c r="H47" i="2"/>
  <c r="G47" i="2"/>
  <c r="H46" i="2"/>
  <c r="I46" i="2" s="1"/>
  <c r="G46" i="2"/>
  <c r="H45" i="2"/>
  <c r="I45" i="2"/>
  <c r="H41" i="2"/>
  <c r="G40" i="2"/>
  <c r="H37" i="2"/>
  <c r="G37" i="2"/>
  <c r="I37" i="2" s="1"/>
  <c r="I36" i="2"/>
  <c r="H36" i="2"/>
  <c r="G36" i="2"/>
  <c r="H34" i="2"/>
  <c r="I34" i="2" s="1"/>
  <c r="G34" i="2"/>
  <c r="H33" i="2"/>
  <c r="G33" i="2"/>
  <c r="I33" i="2" s="1"/>
  <c r="H30" i="2"/>
  <c r="G30" i="2"/>
  <c r="I30" i="2" s="1"/>
  <c r="J28" i="2"/>
  <c r="H28" i="2"/>
  <c r="G28" i="2"/>
  <c r="I28" i="2" s="1"/>
  <c r="I27" i="2"/>
  <c r="H27" i="2"/>
  <c r="G27" i="2"/>
  <c r="H26" i="2"/>
  <c r="I26" i="2" s="1"/>
  <c r="G26" i="2"/>
  <c r="J25" i="2"/>
  <c r="J24" i="2"/>
  <c r="I24" i="2"/>
  <c r="H24" i="2"/>
  <c r="G24" i="2"/>
  <c r="J23" i="2"/>
  <c r="I23" i="2"/>
  <c r="H23" i="2"/>
  <c r="G23" i="2"/>
  <c r="J22" i="2"/>
  <c r="I22" i="2"/>
  <c r="G22" i="2"/>
  <c r="I18" i="2"/>
  <c r="H18" i="2"/>
  <c r="G18" i="2"/>
  <c r="H17" i="2"/>
  <c r="I17" i="2" s="1"/>
  <c r="G17" i="2"/>
  <c r="H14" i="2"/>
  <c r="G14" i="2"/>
  <c r="I14" i="2" s="1"/>
  <c r="H13" i="2"/>
  <c r="G13" i="2"/>
  <c r="I13" i="2" s="1"/>
  <c r="I12" i="2"/>
  <c r="H12" i="2"/>
  <c r="G12" i="2"/>
  <c r="H11" i="2"/>
  <c r="I11" i="2" s="1"/>
  <c r="G11" i="2"/>
  <c r="I138" i="8" l="1"/>
  <c r="J32" i="6"/>
  <c r="I132" i="9"/>
  <c r="I133" i="9"/>
  <c r="I136" i="9"/>
  <c r="I132" i="10"/>
  <c r="I138" i="10"/>
  <c r="J32" i="16"/>
  <c r="K35" i="6"/>
  <c r="K32" i="8"/>
  <c r="K35" i="8"/>
  <c r="L34" i="13"/>
  <c r="L21" i="15"/>
  <c r="K32" i="19"/>
  <c r="L11" i="3"/>
  <c r="L39" i="11"/>
  <c r="I136" i="12"/>
  <c r="J32" i="18"/>
  <c r="J20" i="9"/>
  <c r="J19" i="9" s="1"/>
  <c r="K20" i="18"/>
  <c r="K19" i="18" s="1"/>
  <c r="L76" i="13"/>
  <c r="L70" i="16"/>
  <c r="I133" i="17"/>
  <c r="L21" i="18"/>
  <c r="L76" i="19"/>
  <c r="G21" i="2"/>
  <c r="I40" i="2"/>
  <c r="G43" i="2"/>
  <c r="I43" i="2" s="1"/>
  <c r="I73" i="2"/>
  <c r="I101" i="2"/>
  <c r="L106" i="2"/>
  <c r="L21" i="3"/>
  <c r="I132" i="4"/>
  <c r="I42" i="7"/>
  <c r="J109" i="2"/>
  <c r="L109" i="2" s="1"/>
  <c r="L109" i="9"/>
  <c r="L17" i="18"/>
  <c r="L16" i="18" s="1"/>
  <c r="L15" i="18" s="1"/>
  <c r="J16" i="18"/>
  <c r="J15" i="18" s="1"/>
  <c r="J99" i="2"/>
  <c r="L99" i="2" s="1"/>
  <c r="L99" i="3"/>
  <c r="J35" i="8"/>
  <c r="L35" i="8" s="1"/>
  <c r="L36" i="8"/>
  <c r="G42" i="2"/>
  <c r="G70" i="2"/>
  <c r="I70" i="2" s="1"/>
  <c r="I70" i="3"/>
  <c r="I79" i="3"/>
  <c r="G79" i="2"/>
  <c r="I79" i="2" s="1"/>
  <c r="G78" i="2"/>
  <c r="I78" i="2" s="1"/>
  <c r="I78" i="9"/>
  <c r="H21" i="2"/>
  <c r="G41" i="2"/>
  <c r="I41" i="2" s="1"/>
  <c r="H42" i="2"/>
  <c r="I55" i="2"/>
  <c r="H79" i="2"/>
  <c r="H77" i="2" s="1"/>
  <c r="I77" i="2" s="1"/>
  <c r="I104" i="2"/>
  <c r="L108" i="2"/>
  <c r="I132" i="3"/>
  <c r="I138" i="3"/>
  <c r="I42" i="5"/>
  <c r="K20" i="8"/>
  <c r="L30" i="8"/>
  <c r="I40" i="12"/>
  <c r="I133" i="12"/>
  <c r="K35" i="14"/>
  <c r="K20" i="15"/>
  <c r="K19" i="15" s="1"/>
  <c r="L30" i="16"/>
  <c r="I40" i="16"/>
  <c r="K32" i="6"/>
  <c r="L32" i="6" s="1"/>
  <c r="L70" i="9"/>
  <c r="L76" i="14"/>
  <c r="K35" i="16"/>
  <c r="I138" i="17"/>
  <c r="L70" i="3"/>
  <c r="I133" i="4"/>
  <c r="I133" i="5"/>
  <c r="I133" i="6"/>
  <c r="I135" i="7"/>
  <c r="L39" i="8"/>
  <c r="I134" i="9"/>
  <c r="I134" i="10"/>
  <c r="I132" i="15"/>
  <c r="I136" i="16"/>
  <c r="L76" i="17"/>
  <c r="I137" i="17"/>
  <c r="L30" i="19"/>
  <c r="L39" i="7"/>
  <c r="L21" i="8"/>
  <c r="K32" i="12"/>
  <c r="I135" i="5"/>
  <c r="I137" i="15"/>
  <c r="I138" i="16"/>
  <c r="L70" i="17"/>
  <c r="I136" i="3"/>
  <c r="I138" i="9"/>
  <c r="I132" i="18"/>
  <c r="L34" i="6"/>
  <c r="L30" i="3"/>
  <c r="J32" i="7"/>
  <c r="K20" i="13"/>
  <c r="L33" i="4"/>
  <c r="J20" i="12"/>
  <c r="J19" i="12" s="1"/>
  <c r="J35" i="12"/>
  <c r="L35" i="12" s="1"/>
  <c r="K9" i="8"/>
  <c r="L9" i="8" s="1"/>
  <c r="L10" i="8"/>
  <c r="I134" i="3"/>
  <c r="K32" i="4"/>
  <c r="J38" i="9"/>
  <c r="L70" i="10"/>
  <c r="L34" i="14"/>
  <c r="I131" i="17"/>
  <c r="L70" i="19"/>
  <c r="I137" i="7"/>
  <c r="I137" i="6"/>
  <c r="K20" i="11"/>
  <c r="K19" i="11" s="1"/>
  <c r="K32" i="11"/>
  <c r="I133" i="11"/>
  <c r="L36" i="12"/>
  <c r="L70" i="12"/>
  <c r="L21" i="13"/>
  <c r="L33" i="13"/>
  <c r="I133" i="13"/>
  <c r="K20" i="14"/>
  <c r="K19" i="14" s="1"/>
  <c r="I133" i="15"/>
  <c r="I138" i="15"/>
  <c r="L17" i="17"/>
  <c r="L16" i="17" s="1"/>
  <c r="L15" i="17" s="1"/>
  <c r="K20" i="17"/>
  <c r="K19" i="17" s="1"/>
  <c r="I135" i="17"/>
  <c r="I133" i="18"/>
  <c r="I136" i="18"/>
  <c r="I131" i="19"/>
  <c r="I134" i="19"/>
  <c r="I137" i="19"/>
  <c r="J38" i="3"/>
  <c r="L33" i="7"/>
  <c r="L76" i="5"/>
  <c r="I138" i="6"/>
  <c r="K38" i="8"/>
  <c r="L21" i="10"/>
  <c r="L33" i="10"/>
  <c r="L34" i="11"/>
  <c r="I137" i="11"/>
  <c r="L76" i="12"/>
  <c r="I132" i="12"/>
  <c r="I135" i="12"/>
  <c r="I138" i="12"/>
  <c r="K38" i="13"/>
  <c r="L70" i="13"/>
  <c r="I131" i="13"/>
  <c r="I134" i="13"/>
  <c r="I137" i="13"/>
  <c r="L21" i="14"/>
  <c r="I131" i="15"/>
  <c r="I134" i="15"/>
  <c r="I134" i="16"/>
  <c r="L30" i="17"/>
  <c r="L30" i="18"/>
  <c r="I132" i="19"/>
  <c r="I135" i="19"/>
  <c r="I138" i="19"/>
  <c r="I133" i="14"/>
  <c r="L76" i="15"/>
  <c r="L39" i="16"/>
  <c r="I132" i="16"/>
  <c r="J9" i="3"/>
  <c r="L9" i="3" s="1"/>
  <c r="L10" i="3"/>
  <c r="K36" i="2"/>
  <c r="I138" i="11"/>
  <c r="J38" i="14"/>
  <c r="L76" i="16"/>
  <c r="I134" i="4"/>
  <c r="L17" i="5"/>
  <c r="L21" i="5"/>
  <c r="J38" i="10"/>
  <c r="I135" i="10"/>
  <c r="L34" i="15"/>
  <c r="I135" i="16"/>
  <c r="I132" i="17"/>
  <c r="L76" i="6"/>
  <c r="L11" i="9"/>
  <c r="G136" i="2"/>
  <c r="J10" i="6"/>
  <c r="J9" i="6" s="1"/>
  <c r="K38" i="6"/>
  <c r="K31" i="6" s="1"/>
  <c r="K35" i="7"/>
  <c r="I133" i="7"/>
  <c r="I136" i="7"/>
  <c r="I133" i="8"/>
  <c r="L17" i="10"/>
  <c r="K20" i="10"/>
  <c r="K19" i="10" s="1"/>
  <c r="K32" i="10"/>
  <c r="I136" i="10"/>
  <c r="L68" i="11"/>
  <c r="L21" i="12"/>
  <c r="J35" i="14"/>
  <c r="L35" i="14" s="1"/>
  <c r="I131" i="14"/>
  <c r="I134" i="14"/>
  <c r="I137" i="14"/>
  <c r="J35" i="18"/>
  <c r="L35" i="18" s="1"/>
  <c r="L70" i="4"/>
  <c r="J20" i="4"/>
  <c r="J19" i="4" s="1"/>
  <c r="J38" i="4"/>
  <c r="K32" i="5"/>
  <c r="K20" i="3"/>
  <c r="K19" i="3" s="1"/>
  <c r="L68" i="5"/>
  <c r="L70" i="6"/>
  <c r="I131" i="7"/>
  <c r="I134" i="7"/>
  <c r="L33" i="8"/>
  <c r="I131" i="8"/>
  <c r="I131" i="9"/>
  <c r="J20" i="13"/>
  <c r="J19" i="13" s="1"/>
  <c r="K32" i="13"/>
  <c r="K32" i="14"/>
  <c r="K38" i="15"/>
  <c r="K32" i="16"/>
  <c r="L32" i="16" s="1"/>
  <c r="J35" i="17"/>
  <c r="L35" i="17" s="1"/>
  <c r="I135" i="18"/>
  <c r="I138" i="18"/>
  <c r="J38" i="19"/>
  <c r="K68" i="2"/>
  <c r="I131" i="5"/>
  <c r="I137" i="5"/>
  <c r="L34" i="7"/>
  <c r="L76" i="7"/>
  <c r="I137" i="8"/>
  <c r="L30" i="9"/>
  <c r="K32" i="9"/>
  <c r="J16" i="11"/>
  <c r="L16" i="11" s="1"/>
  <c r="L15" i="11" s="1"/>
  <c r="I134" i="11"/>
  <c r="L30" i="12"/>
  <c r="L39" i="14"/>
  <c r="K32" i="15"/>
  <c r="K35" i="15"/>
  <c r="L68" i="15"/>
  <c r="L70" i="15"/>
  <c r="L33" i="17"/>
  <c r="L21" i="19"/>
  <c r="L39" i="19"/>
  <c r="H135" i="2"/>
  <c r="I135" i="3"/>
  <c r="J10" i="5"/>
  <c r="J9" i="5" s="1"/>
  <c r="J11" i="2"/>
  <c r="L11" i="5"/>
  <c r="J35" i="7"/>
  <c r="L35" i="7" s="1"/>
  <c r="L36" i="7"/>
  <c r="H133" i="2"/>
  <c r="I133" i="3"/>
  <c r="K11" i="2"/>
  <c r="J10" i="18"/>
  <c r="L11" i="18"/>
  <c r="L10" i="18" s="1"/>
  <c r="L9" i="18" s="1"/>
  <c r="I131" i="3"/>
  <c r="H131" i="2"/>
  <c r="K16" i="4"/>
  <c r="K15" i="4" s="1"/>
  <c r="L17" i="4"/>
  <c r="I138" i="4"/>
  <c r="G138" i="2"/>
  <c r="L17" i="8"/>
  <c r="J16" i="8"/>
  <c r="J32" i="14"/>
  <c r="L33" i="14"/>
  <c r="L30" i="15"/>
  <c r="J20" i="15"/>
  <c r="K76" i="2"/>
  <c r="L76" i="3"/>
  <c r="G134" i="2"/>
  <c r="I134" i="6"/>
  <c r="J10" i="10"/>
  <c r="J9" i="10" s="1"/>
  <c r="L11" i="10"/>
  <c r="K20" i="5"/>
  <c r="K19" i="5" s="1"/>
  <c r="L30" i="5"/>
  <c r="L17" i="16"/>
  <c r="L16" i="16" s="1"/>
  <c r="L15" i="16" s="1"/>
  <c r="K16" i="16"/>
  <c r="K15" i="16" s="1"/>
  <c r="K17" i="2"/>
  <c r="K32" i="3"/>
  <c r="K33" i="2"/>
  <c r="I137" i="3"/>
  <c r="H137" i="2"/>
  <c r="L30" i="4"/>
  <c r="K20" i="4"/>
  <c r="K19" i="4" s="1"/>
  <c r="K35" i="4"/>
  <c r="K37" i="2"/>
  <c r="L21" i="6"/>
  <c r="K21" i="2"/>
  <c r="J21" i="2"/>
  <c r="L21" i="7"/>
  <c r="J38" i="7"/>
  <c r="J16" i="9"/>
  <c r="J15" i="9" s="1"/>
  <c r="L17" i="9"/>
  <c r="L37" i="10"/>
  <c r="J35" i="10"/>
  <c r="L35" i="10" s="1"/>
  <c r="L21" i="17"/>
  <c r="J20" i="17"/>
  <c r="I136" i="5"/>
  <c r="L11" i="19"/>
  <c r="L10" i="19" s="1"/>
  <c r="L9" i="19" s="1"/>
  <c r="G132" i="2"/>
  <c r="J34" i="2"/>
  <c r="J35" i="5"/>
  <c r="L70" i="5"/>
  <c r="H136" i="2"/>
  <c r="I136" i="2" s="1"/>
  <c r="L34" i="8"/>
  <c r="I134" i="8"/>
  <c r="L33" i="9"/>
  <c r="L76" i="9"/>
  <c r="I131" i="10"/>
  <c r="I132" i="11"/>
  <c r="K35" i="13"/>
  <c r="I132" i="14"/>
  <c r="I138" i="14"/>
  <c r="L11" i="16"/>
  <c r="L10" i="16" s="1"/>
  <c r="L9" i="16" s="1"/>
  <c r="I137" i="16"/>
  <c r="K32" i="17"/>
  <c r="K35" i="17"/>
  <c r="I134" i="17"/>
  <c r="J20" i="18"/>
  <c r="K35" i="18"/>
  <c r="L68" i="18"/>
  <c r="I131" i="18"/>
  <c r="I134" i="18"/>
  <c r="I137" i="18"/>
  <c r="K20" i="19"/>
  <c r="K19" i="19" s="1"/>
  <c r="K38" i="19"/>
  <c r="H138" i="2"/>
  <c r="L21" i="16"/>
  <c r="J20" i="3"/>
  <c r="K38" i="4"/>
  <c r="K10" i="5"/>
  <c r="K9" i="5" s="1"/>
  <c r="K35" i="5"/>
  <c r="I134" i="5"/>
  <c r="L33" i="6"/>
  <c r="K32" i="7"/>
  <c r="H134" i="2"/>
  <c r="L11" i="8"/>
  <c r="K20" i="9"/>
  <c r="K19" i="9" s="1"/>
  <c r="L19" i="9" s="1"/>
  <c r="K35" i="9"/>
  <c r="K38" i="9"/>
  <c r="K35" i="12"/>
  <c r="L17" i="14"/>
  <c r="L16" i="14" s="1"/>
  <c r="L15" i="14" s="1"/>
  <c r="L33" i="16"/>
  <c r="K38" i="16"/>
  <c r="L76" i="18"/>
  <c r="L76" i="8"/>
  <c r="I136" i="17"/>
  <c r="J20" i="5"/>
  <c r="J19" i="5" s="1"/>
  <c r="J38" i="5"/>
  <c r="K20" i="6"/>
  <c r="K19" i="6" s="1"/>
  <c r="H132" i="2"/>
  <c r="L39" i="9"/>
  <c r="K35" i="10"/>
  <c r="K20" i="12"/>
  <c r="J38" i="16"/>
  <c r="I133" i="16"/>
  <c r="J38" i="17"/>
  <c r="J20" i="19"/>
  <c r="J35" i="19"/>
  <c r="L39" i="3"/>
  <c r="I133" i="10"/>
  <c r="L36" i="3"/>
  <c r="J76" i="2"/>
  <c r="G131" i="2"/>
  <c r="G133" i="2"/>
  <c r="G135" i="2"/>
  <c r="G137" i="2"/>
  <c r="I137" i="2" s="1"/>
  <c r="J10" i="4"/>
  <c r="I135" i="4"/>
  <c r="L36" i="5"/>
  <c r="K38" i="5"/>
  <c r="I132" i="5"/>
  <c r="I138" i="5"/>
  <c r="I131" i="6"/>
  <c r="K20" i="7"/>
  <c r="K19" i="7" s="1"/>
  <c r="J20" i="8"/>
  <c r="J19" i="8" s="1"/>
  <c r="I137" i="10"/>
  <c r="L70" i="11"/>
  <c r="I131" i="11"/>
  <c r="L34" i="12"/>
  <c r="K38" i="12"/>
  <c r="I131" i="12"/>
  <c r="I134" i="12"/>
  <c r="I137" i="12"/>
  <c r="J10" i="15"/>
  <c r="J9" i="15" s="1"/>
  <c r="L17" i="15"/>
  <c r="L39" i="15"/>
  <c r="I131" i="16"/>
  <c r="L11" i="17"/>
  <c r="L10" i="17" s="1"/>
  <c r="L9" i="17" s="1"/>
  <c r="K15" i="3"/>
  <c r="L17" i="6"/>
  <c r="J16" i="6"/>
  <c r="K38" i="7"/>
  <c r="K70" i="2"/>
  <c r="J38" i="8"/>
  <c r="L38" i="8" s="1"/>
  <c r="L70" i="8"/>
  <c r="J70" i="2"/>
  <c r="J20" i="11"/>
  <c r="L30" i="11"/>
  <c r="L33" i="19"/>
  <c r="J32" i="19"/>
  <c r="J17" i="2"/>
  <c r="K39" i="2"/>
  <c r="K35" i="3"/>
  <c r="I137" i="4"/>
  <c r="I138" i="7"/>
  <c r="K31" i="8"/>
  <c r="L21" i="9"/>
  <c r="L17" i="13"/>
  <c r="L16" i="13" s="1"/>
  <c r="L15" i="13" s="1"/>
  <c r="J16" i="13"/>
  <c r="J15" i="13" s="1"/>
  <c r="L70" i="18"/>
  <c r="J38" i="18"/>
  <c r="J31" i="18" s="1"/>
  <c r="L34" i="4"/>
  <c r="J32" i="5"/>
  <c r="L34" i="5"/>
  <c r="J38" i="6"/>
  <c r="L39" i="6"/>
  <c r="J39" i="2"/>
  <c r="L36" i="9"/>
  <c r="J35" i="9"/>
  <c r="L35" i="9" s="1"/>
  <c r="J15" i="10"/>
  <c r="L16" i="10"/>
  <c r="L15" i="10" s="1"/>
  <c r="J30" i="2"/>
  <c r="J33" i="2"/>
  <c r="K34" i="2"/>
  <c r="J68" i="2"/>
  <c r="L68" i="3"/>
  <c r="L11" i="7"/>
  <c r="J10" i="7"/>
  <c r="K30" i="2"/>
  <c r="K20" i="2" s="1"/>
  <c r="K19" i="2" s="1"/>
  <c r="L34" i="3"/>
  <c r="L21" i="4"/>
  <c r="I131" i="4"/>
  <c r="L30" i="7"/>
  <c r="J20" i="7"/>
  <c r="I132" i="7"/>
  <c r="I137" i="9"/>
  <c r="L70" i="14"/>
  <c r="K38" i="14"/>
  <c r="L38" i="14" s="1"/>
  <c r="L33" i="3"/>
  <c r="J32" i="3"/>
  <c r="J15" i="4"/>
  <c r="L36" i="4"/>
  <c r="J35" i="4"/>
  <c r="L35" i="4" s="1"/>
  <c r="J36" i="2"/>
  <c r="L76" i="4"/>
  <c r="L30" i="6"/>
  <c r="J35" i="6"/>
  <c r="L35" i="6" s="1"/>
  <c r="L37" i="6"/>
  <c r="J37" i="2"/>
  <c r="L70" i="7"/>
  <c r="L34" i="9"/>
  <c r="I135" i="9"/>
  <c r="L16" i="3"/>
  <c r="L15" i="3" s="1"/>
  <c r="J35" i="3"/>
  <c r="K38" i="3"/>
  <c r="L38" i="3" s="1"/>
  <c r="J16" i="5"/>
  <c r="L37" i="5"/>
  <c r="L39" i="5"/>
  <c r="J20" i="6"/>
  <c r="K19" i="8"/>
  <c r="J32" i="8"/>
  <c r="J32" i="10"/>
  <c r="J9" i="11"/>
  <c r="L10" i="11"/>
  <c r="L76" i="11"/>
  <c r="J38" i="11"/>
  <c r="J9" i="12"/>
  <c r="L17" i="12"/>
  <c r="J16" i="12"/>
  <c r="L33" i="12"/>
  <c r="L30" i="13"/>
  <c r="K15" i="18"/>
  <c r="K32" i="18"/>
  <c r="L33" i="18"/>
  <c r="L30" i="10"/>
  <c r="J20" i="10"/>
  <c r="K38" i="10"/>
  <c r="L76" i="10"/>
  <c r="K19" i="13"/>
  <c r="J38" i="13"/>
  <c r="L39" i="13"/>
  <c r="L33" i="15"/>
  <c r="J32" i="15"/>
  <c r="J38" i="15"/>
  <c r="K20" i="16"/>
  <c r="K19" i="16" s="1"/>
  <c r="L34" i="17"/>
  <c r="J32" i="17"/>
  <c r="K38" i="17"/>
  <c r="L39" i="17"/>
  <c r="K38" i="18"/>
  <c r="K35" i="19"/>
  <c r="L36" i="19"/>
  <c r="J32" i="4"/>
  <c r="J16" i="7"/>
  <c r="J32" i="9"/>
  <c r="L39" i="10"/>
  <c r="L11" i="11"/>
  <c r="J32" i="11"/>
  <c r="K38" i="11"/>
  <c r="K31" i="11" s="1"/>
  <c r="K8" i="11" s="1"/>
  <c r="L30" i="14"/>
  <c r="J20" i="14"/>
  <c r="J38" i="12"/>
  <c r="L39" i="12"/>
  <c r="K15" i="19"/>
  <c r="K10" i="9"/>
  <c r="L11" i="12"/>
  <c r="K10" i="12"/>
  <c r="K9" i="12" s="1"/>
  <c r="L11" i="13"/>
  <c r="L10" i="13" s="1"/>
  <c r="L9" i="13" s="1"/>
  <c r="K10" i="13"/>
  <c r="K9" i="13" s="1"/>
  <c r="L37" i="13"/>
  <c r="J35" i="13"/>
  <c r="L35" i="13" s="1"/>
  <c r="L11" i="14"/>
  <c r="L10" i="14" s="1"/>
  <c r="L9" i="14" s="1"/>
  <c r="J10" i="14"/>
  <c r="J9" i="14" s="1"/>
  <c r="L36" i="16"/>
  <c r="J35" i="16"/>
  <c r="J32" i="12"/>
  <c r="J32" i="13"/>
  <c r="J16" i="15"/>
  <c r="J20" i="16"/>
  <c r="L34" i="18"/>
  <c r="J16" i="19"/>
  <c r="L37" i="19"/>
  <c r="J35" i="15"/>
  <c r="L35" i="15" s="1"/>
  <c r="J35" i="11"/>
  <c r="L35" i="11" s="1"/>
  <c r="L38" i="10" l="1"/>
  <c r="K31" i="16"/>
  <c r="L20" i="12"/>
  <c r="L76" i="2"/>
  <c r="K31" i="15"/>
  <c r="K8" i="15" s="1"/>
  <c r="L10" i="5"/>
  <c r="L19" i="4"/>
  <c r="L17" i="2"/>
  <c r="J31" i="14"/>
  <c r="L39" i="2"/>
  <c r="K8" i="6"/>
  <c r="L68" i="2"/>
  <c r="L32" i="7"/>
  <c r="L38" i="12"/>
  <c r="L38" i="15"/>
  <c r="L20" i="9"/>
  <c r="L10" i="6"/>
  <c r="I42" i="2"/>
  <c r="L10" i="10"/>
  <c r="J31" i="7"/>
  <c r="I21" i="2"/>
  <c r="K10" i="2"/>
  <c r="K9" i="2" s="1"/>
  <c r="L38" i="13"/>
  <c r="L36" i="2"/>
  <c r="L38" i="6"/>
  <c r="K8" i="16"/>
  <c r="K31" i="17"/>
  <c r="K8" i="17" s="1"/>
  <c r="K31" i="9"/>
  <c r="L38" i="19"/>
  <c r="L20" i="17"/>
  <c r="L32" i="14"/>
  <c r="L35" i="5"/>
  <c r="L37" i="2"/>
  <c r="L38" i="7"/>
  <c r="J15" i="11"/>
  <c r="L19" i="5"/>
  <c r="K31" i="4"/>
  <c r="L21" i="2"/>
  <c r="K31" i="5"/>
  <c r="K8" i="5" s="1"/>
  <c r="L16" i="4"/>
  <c r="L15" i="4" s="1"/>
  <c r="L38" i="16"/>
  <c r="L19" i="13"/>
  <c r="I133" i="2"/>
  <c r="L20" i="13"/>
  <c r="L70" i="2"/>
  <c r="L38" i="9"/>
  <c r="K31" i="13"/>
  <c r="K8" i="13" s="1"/>
  <c r="I135" i="2"/>
  <c r="K8" i="4"/>
  <c r="L20" i="8"/>
  <c r="K35" i="2"/>
  <c r="L20" i="4"/>
  <c r="K38" i="2"/>
  <c r="L38" i="5"/>
  <c r="K31" i="12"/>
  <c r="K8" i="12" s="1"/>
  <c r="K31" i="18"/>
  <c r="L31" i="18" s="1"/>
  <c r="J19" i="17"/>
  <c r="L19" i="17" s="1"/>
  <c r="K31" i="19"/>
  <c r="K31" i="14"/>
  <c r="K8" i="14" s="1"/>
  <c r="K16" i="2"/>
  <c r="K15" i="2" s="1"/>
  <c r="J8" i="18"/>
  <c r="L20" i="18"/>
  <c r="J19" i="18"/>
  <c r="L19" i="18" s="1"/>
  <c r="L38" i="4"/>
  <c r="J19" i="3"/>
  <c r="L19" i="3" s="1"/>
  <c r="L20" i="3"/>
  <c r="I134" i="2"/>
  <c r="L11" i="2"/>
  <c r="L32" i="18"/>
  <c r="L20" i="5"/>
  <c r="L33" i="2"/>
  <c r="I131" i="2"/>
  <c r="J19" i="19"/>
  <c r="L19" i="19" s="1"/>
  <c r="L20" i="19"/>
  <c r="I132" i="2"/>
  <c r="J15" i="8"/>
  <c r="L16" i="8"/>
  <c r="L15" i="8" s="1"/>
  <c r="K8" i="19"/>
  <c r="J9" i="18"/>
  <c r="K19" i="12"/>
  <c r="L19" i="12" s="1"/>
  <c r="K8" i="8"/>
  <c r="L16" i="9"/>
  <c r="L15" i="9" s="1"/>
  <c r="K31" i="3"/>
  <c r="K8" i="3" s="1"/>
  <c r="J9" i="4"/>
  <c r="L9" i="4" s="1"/>
  <c r="L10" i="4"/>
  <c r="L38" i="17"/>
  <c r="L19" i="8"/>
  <c r="J19" i="15"/>
  <c r="L19" i="15" s="1"/>
  <c r="L20" i="15"/>
  <c r="I138" i="2"/>
  <c r="L9" i="6"/>
  <c r="J19" i="11"/>
  <c r="L19" i="11" s="1"/>
  <c r="L20" i="11"/>
  <c r="J8" i="19"/>
  <c r="J15" i="19"/>
  <c r="L16" i="19"/>
  <c r="L15" i="19" s="1"/>
  <c r="L32" i="4"/>
  <c r="J31" i="4"/>
  <c r="J19" i="14"/>
  <c r="L19" i="14" s="1"/>
  <c r="L20" i="14"/>
  <c r="L9" i="10"/>
  <c r="J19" i="16"/>
  <c r="L20" i="16"/>
  <c r="J15" i="12"/>
  <c r="L16" i="12"/>
  <c r="L15" i="12" s="1"/>
  <c r="J31" i="8"/>
  <c r="L32" i="8"/>
  <c r="K31" i="10"/>
  <c r="K8" i="10" s="1"/>
  <c r="L30" i="2"/>
  <c r="L38" i="18"/>
  <c r="J31" i="11"/>
  <c r="L31" i="11" s="1"/>
  <c r="L32" i="11"/>
  <c r="J15" i="15"/>
  <c r="L16" i="15"/>
  <c r="L15" i="15" s="1"/>
  <c r="K9" i="9"/>
  <c r="L10" i="9"/>
  <c r="L32" i="9"/>
  <c r="J31" i="9"/>
  <c r="J19" i="10"/>
  <c r="L19" i="10" s="1"/>
  <c r="L20" i="10"/>
  <c r="L10" i="12"/>
  <c r="L9" i="11"/>
  <c r="J31" i="3"/>
  <c r="L32" i="3"/>
  <c r="J32" i="2"/>
  <c r="J19" i="7"/>
  <c r="L19" i="7" s="1"/>
  <c r="L20" i="7"/>
  <c r="K31" i="7"/>
  <c r="K8" i="7" s="1"/>
  <c r="J38" i="2"/>
  <c r="J31" i="19"/>
  <c r="L32" i="19"/>
  <c r="J15" i="6"/>
  <c r="L16" i="6"/>
  <c r="L15" i="6" s="1"/>
  <c r="J31" i="17"/>
  <c r="L32" i="17"/>
  <c r="L35" i="16"/>
  <c r="J31" i="16"/>
  <c r="L31" i="16" s="1"/>
  <c r="K8" i="18"/>
  <c r="J15" i="5"/>
  <c r="L16" i="5"/>
  <c r="L15" i="5" s="1"/>
  <c r="L9" i="5"/>
  <c r="J31" i="13"/>
  <c r="L32" i="13"/>
  <c r="J31" i="12"/>
  <c r="L31" i="12" s="1"/>
  <c r="L32" i="12"/>
  <c r="L35" i="19"/>
  <c r="L16" i="7"/>
  <c r="L15" i="7" s="1"/>
  <c r="J15" i="7"/>
  <c r="J31" i="15"/>
  <c r="L32" i="15"/>
  <c r="L9" i="12"/>
  <c r="J9" i="7"/>
  <c r="L10" i="7"/>
  <c r="J10" i="2"/>
  <c r="J31" i="5"/>
  <c r="L32" i="5"/>
  <c r="J31" i="6"/>
  <c r="L31" i="6" s="1"/>
  <c r="J16" i="2"/>
  <c r="L38" i="11"/>
  <c r="L32" i="10"/>
  <c r="J31" i="10"/>
  <c r="J19" i="6"/>
  <c r="L19" i="6" s="1"/>
  <c r="L20" i="6"/>
  <c r="J20" i="2"/>
  <c r="L35" i="3"/>
  <c r="J35" i="2"/>
  <c r="L34" i="2"/>
  <c r="K32" i="2"/>
  <c r="L31" i="15" l="1"/>
  <c r="L31" i="10"/>
  <c r="L35" i="2"/>
  <c r="K8" i="2"/>
  <c r="L31" i="5"/>
  <c r="L8" i="18"/>
  <c r="L31" i="4"/>
  <c r="K31" i="2"/>
  <c r="L31" i="14"/>
  <c r="L31" i="13"/>
  <c r="L31" i="19"/>
  <c r="L38" i="2"/>
  <c r="J8" i="12"/>
  <c r="L8" i="12" s="1"/>
  <c r="J8" i="14"/>
  <c r="L8" i="14" s="1"/>
  <c r="J8" i="6"/>
  <c r="L8" i="6" s="1"/>
  <c r="L8" i="19"/>
  <c r="J8" i="13"/>
  <c r="L8" i="13" s="1"/>
  <c r="J8" i="15"/>
  <c r="L8" i="15" s="1"/>
  <c r="L20" i="2"/>
  <c r="J19" i="2"/>
  <c r="L19" i="2" s="1"/>
  <c r="J15" i="2"/>
  <c r="L15" i="2" s="1"/>
  <c r="L16" i="2"/>
  <c r="J8" i="7"/>
  <c r="L8" i="7" s="1"/>
  <c r="L9" i="7"/>
  <c r="J8" i="11"/>
  <c r="L8" i="11" s="1"/>
  <c r="L19" i="16"/>
  <c r="J8" i="16"/>
  <c r="L8" i="16" s="1"/>
  <c r="J8" i="5"/>
  <c r="L8" i="5" s="1"/>
  <c r="K8" i="9"/>
  <c r="L9" i="9"/>
  <c r="L31" i="8"/>
  <c r="J8" i="8"/>
  <c r="L8" i="8" s="1"/>
  <c r="L32" i="2"/>
  <c r="J31" i="2"/>
  <c r="L31" i="2" s="1"/>
  <c r="L31" i="7"/>
  <c r="J8" i="10"/>
  <c r="L8" i="10" s="1"/>
  <c r="J8" i="4"/>
  <c r="L8" i="4" s="1"/>
  <c r="L10" i="2"/>
  <c r="J9" i="2"/>
  <c r="L31" i="17"/>
  <c r="J8" i="17"/>
  <c r="L8" i="17" s="1"/>
  <c r="L31" i="3"/>
  <c r="J8" i="3"/>
  <c r="L8" i="3" s="1"/>
  <c r="L31" i="9"/>
  <c r="J8" i="9"/>
  <c r="J8" i="2" l="1"/>
  <c r="L8" i="9"/>
  <c r="L8" i="2"/>
  <c r="L9" i="2"/>
</calcChain>
</file>

<file path=xl/sharedStrings.xml><?xml version="1.0" encoding="utf-8"?>
<sst xmlns="http://schemas.openxmlformats.org/spreadsheetml/2006/main" count="3946" uniqueCount="140">
  <si>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</si>
  <si>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</si>
  <si>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</si>
  <si>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</si>
  <si>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</si>
  <si>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</si>
  <si>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</si>
  <si>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</si>
  <si>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</si>
  <si>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</si>
  <si>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</si>
  <si>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</si>
  <si>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</si>
  <si>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</si>
  <si>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</si>
  <si>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</si>
  <si>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</si>
  <si>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แผน-ผลการดำเนินงาน ปีงบประมาณ พ.ศ. 2564</t>
  </si>
  <si>
    <t>ภาคเหนือ</t>
  </si>
  <si>
    <t>ข้อมูล ณ วันที่ 30 ธันวาคม 2563</t>
  </si>
  <si>
    <t xml:space="preserve"> 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</si>
  <si>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</si>
  <si>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</si>
  <si>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</si>
  <si>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</si>
  <si>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</si>
  <si>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ผลการเบิกจ่าย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</si>
  <si>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</si>
  <si>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</si>
  <si>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</si>
  <si>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</si>
  <si>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แปลงใหญ่ ปี 2564</t>
  </si>
  <si>
    <t>แปลงใหญ่ ปี 2563</t>
  </si>
  <si>
    <t>แปลงใหญ่ ปี 2562</t>
  </si>
  <si>
    <t>แผนงานบูรณาการพัฒนาพื้นที่ระดับภาค</t>
  </si>
  <si>
    <t>โครงการที่ 1 : โครงการส่งเสริมเกษตรอินทรีย์</t>
  </si>
  <si>
    <t>กิจกรรมส่งเสริมเกษตรอินทรีย์ในเขตปฏิรูปที่ดินภาคเหนือตอนบน</t>
  </si>
  <si>
    <t>ไร่</t>
  </si>
  <si>
    <t>ราย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</si>
  <si>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</si>
  <si>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</si>
  <si>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</si>
  <si>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(1) คลินิกเกษตร</t>
  </si>
  <si>
    <t>ครั้ง</t>
  </si>
  <si>
    <t>(2) อพสธ.</t>
  </si>
  <si>
    <t>โรงเรียน</t>
  </si>
  <si>
    <t>(3) โครงการเพิ่มศักยภาพระบบงานเกษตรภายใต้แผนพัฒนาเด็กและเยาวชน</t>
  </si>
  <si>
    <t xml:space="preserve">(4) หญ้าแฝก </t>
  </si>
  <si>
    <t>- ส่งเสริมการปลูกหญ้าแฝก</t>
  </si>
  <si>
    <t>กล้า</t>
  </si>
  <si>
    <t>- อบรม</t>
  </si>
  <si>
    <t>(5) โครงการอันเนื่องมาจากพระราชดำริพัฒนาความรู้ 11 โครงการ</t>
  </si>
  <si>
    <t>กิจกรรมพัฒนาและส่งเสริมศิลปหัตถกรรม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</si>
  <si>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</si>
  <si>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</si>
  <si>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</si>
  <si>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กิจกรรมพัฒนาเกษตรกรปราดเปรื่องในเขตปฏิรูปที่ดิน (Smart Farmer)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</si>
  <si>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</si>
  <si>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กิจกรรมพัฒนาโครงสร้างพื้นฐานที่ดินแปลงรวม</t>
  </si>
  <si>
    <t>พื้นที่</t>
  </si>
  <si>
    <t>กิจกรรมยกระดับรายได้เกษตรกรในเขตปฏิรูปที่ดินเพื่อลดความเหลื่อมล้ำ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</si>
  <si>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</si>
  <si>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</t>
  </si>
  <si>
    <t>แปลงเกษตรกรรม</t>
  </si>
  <si>
    <t>- รังวัด</t>
  </si>
  <si>
    <t>- สอบสวนสิทธิ</t>
  </si>
  <si>
    <t>- คปจ.</t>
  </si>
  <si>
    <t>- มอบ ส.ป.ก. 4-01</t>
  </si>
  <si>
    <t>แปลงชุมชน</t>
  </si>
  <si>
    <t>ที่ดินเอกชน</t>
  </si>
  <si>
    <t>การจัดหาและจัดซื้อที่ดินเอกชน</t>
  </si>
  <si>
    <t>ราคาเสนอขาย</t>
  </si>
  <si>
    <t>บาท</t>
  </si>
  <si>
    <t>การจัดที่ดินเอกชน (แปลงว่าง)</t>
  </si>
  <si>
    <t xml:space="preserve">       - สำรวจรังวัด</t>
  </si>
  <si>
    <t xml:space="preserve">       - สอบสวนสิทธิ</t>
  </si>
  <si>
    <t xml:space="preserve">       - เสนอ คปจ.</t>
  </si>
  <si>
    <t xml:space="preserve">       - ทำสัญญาเช่า</t>
  </si>
  <si>
    <t xml:space="preserve">       - การเจรจาไกล่เกลี่ยข้อพิพาท</t>
  </si>
  <si>
    <t xml:space="preserve">              - ยุติเรื่อง</t>
  </si>
  <si>
    <t xml:space="preserve">              - อยู่ระหว่างดำเนินการ</t>
  </si>
  <si>
    <t>กิจกรรมการปรับปรุงแผนที่แปลงที่ดินตามมาตรฐาน RTK GNSS NETWORK</t>
  </si>
  <si>
    <t>กิจกรรมศูนย์บริการประชาชน</t>
  </si>
  <si>
    <t>- ศูนย์บริการประชาชนเคลื่อนที่ (Mobile Unit)</t>
  </si>
  <si>
    <t>- ศูนย์บริการประชาชน (Service Center)</t>
  </si>
  <si>
    <t>- ผู้รับบริการจากระบบออนไลน์</t>
  </si>
  <si>
    <t>- จำนวนที่รับบริการจากหน่วยงานภายนอกอื่น ๆ</t>
  </si>
  <si>
    <t>กิจกรรมการศึกษาปรับปรุงกฎหมายเกี่ยวกับการปฏิรูปที่ดินเพื่อเกษตรกรและประชาชน</t>
  </si>
  <si>
    <t>ฉบับ</t>
  </si>
  <si>
    <t>กิจกรรมตรวจสอบที่ดิน</t>
  </si>
  <si>
    <t>ตรวจสอบการถือครอง</t>
  </si>
  <si>
    <t>ผลการลงพื้นที่หาข้อมูลเบื้องต้นจากผู้ที่น่าเชื่อถือได้</t>
  </si>
  <si>
    <t xml:space="preserve">        - ใช้ประโยชน์ด้วยตนเอง</t>
  </si>
  <si>
    <t xml:space="preserve">        - ไม่ใช้ประโยชน์ในที่ดิน (รวมไม่ทราบข้อมูล)</t>
  </si>
  <si>
    <t xml:space="preserve">        - เสียชีวิต</t>
  </si>
  <si>
    <t>ตรวจสอบการถือครอง กรณีพบความผิดปกติ เปลี่ยนมือ เปลี่ยนการทำประโยชน์</t>
  </si>
  <si>
    <t xml:space="preserve">        - รวมผลการตรวจ</t>
  </si>
  <si>
    <t xml:space="preserve">        - คปจ. สั่งสิ้นสิทธิ</t>
  </si>
  <si>
    <t>ตรวจสอบการใช้ที่ดินผิดวัตถุประสงค์ โดยแผนที่ภาพถ่ายทางอากาศ/ดาวเทียม</t>
  </si>
  <si>
    <t xml:space="preserve">        - ใช้ที่ดินตามวัตถุประสงค์</t>
  </si>
  <si>
    <t xml:space="preserve">        - ใช้ที่ผิดวัตถุประสงค์</t>
  </si>
  <si>
    <t xml:space="preserve">        - อื่น ๆ</t>
  </si>
  <si>
    <t>งบประมาณกองทุนการปฏิรูปที่ดินเพื่อเกษตรกรรม</t>
  </si>
  <si>
    <t xml:space="preserve"> - โครงการส่งเสริมเกษตรอินทรีย์   </t>
  </si>
  <si>
    <t xml:space="preserve"> - โครงการส่งเสริมระบบวนเกษตร</t>
  </si>
  <si>
    <t xml:space="preserve"> - โครงการส่งเสริมและพัฒนาเกษตรทฤษฎีใหม่</t>
  </si>
  <si>
    <t xml:space="preserve"> - โครงการพืชสมุนไพร</t>
  </si>
  <si>
    <t xml:space="preserve"> - โครงการพัฒนาธุรกิจชุมชน</t>
  </si>
  <si>
    <t xml:space="preserve"> - โครงการพัฒนาผู้แทนเกษตรกร</t>
  </si>
  <si>
    <t>การบริหารจัดการที่ดินเอกชน</t>
  </si>
  <si>
    <t>การสำรวจรังวัดปูผังแบ่งแปลงที่ดิน</t>
  </si>
  <si>
    <t>การจัดทำสัญญาเช่า/เช่าซื้อ</t>
  </si>
  <si>
    <t>การปรับปรุงสิทธิการเช่าไปสู่การเช่าซื้อ</t>
  </si>
  <si>
    <t>การสำรวจรังวัดแบ่งแยกในนามเดิมยื่นคำขอออกโฉนดกับสำนักงานที่ดิน</t>
  </si>
  <si>
    <t>การจดทะเบียนสิทธิและนิติกรรรม ตามสัญญาเช่าซื้อ</t>
  </si>
  <si>
    <t>การโอนสิทธิ/มรดกสิทธิ (การเช่า/เช่าซื้อ) ผลงานขั้นตอนเสนอ คปจ.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</si>
  <si>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</si>
  <si>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</si>
  <si>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</si>
  <si>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</si>
  <si>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 xml:space="preserve">                  รายงานภาพรวมทุกกิจกรรม</t>
  </si>
  <si>
    <t>สำนักงานการปฏิรูปที่ดินจังหวัด</t>
  </si>
  <si>
    <t xml:space="preserve">  - โครงการธนาคารอาหารชุมชุม (เกษตรวิชญา) จ.เชียงใหม่</t>
  </si>
  <si>
    <t xml:space="preserve">  - ศูนย์ภูฟ้าพัฒนาตามพระราชดำริ จ.น่าน/ปิดทองหลังพระตามพระราชดำริ</t>
  </si>
  <si>
    <t xml:space="preserve">  - ศูนย์การเรียนรู้การพัฒนาเกษตรอ่างเก็บน้ำห้วยไฟฯ จ.พะเยา</t>
  </si>
  <si>
    <t>-</t>
  </si>
  <si>
    <t xml:space="preserve">  - โครงการพัฒนาพื้นที่ลุ่มแม่น้ำอาว จ.ลำพูน</t>
  </si>
  <si>
    <t>งานพัฒนาเกษตรกร</t>
  </si>
  <si>
    <t>พระราชบัญญัติงบประมาณรายจ่ายประจำปีงบประมาณ พ.ศ. 2564</t>
  </si>
  <si>
    <t>การดำเนินงานกองทุนการปฏิรูปที่ดินเพื่อเกษตรกรรม (ข้อมูล ณ วันที่ 30 พฤศจิกายน 2563)</t>
  </si>
  <si>
    <t>*งบประมาณ</t>
  </si>
  <si>
    <t xml:space="preserve">            ข้อมูล ณ วันที่ 30 ธันวาคม 2563</t>
  </si>
  <si>
    <t>1. ผลงาน จาก สำนักงานการปฏิรูปที่ดินจังหวัด (ส.ป.ก.จังหวัด)</t>
  </si>
  <si>
    <t>2. ผลการเบิกจ่ายงบประมาณตามพระราชบัญญัติงบประมาณรายจ่ายประจำปีงบประมาณ พ.ศ. 2564 จาก กลุ่มงบประมาณ สำนักบริหารกลาง</t>
  </si>
  <si>
    <t>3. ผลการเบิกจ่ายงบประมาณของกองทุนการปฏิรูปที่ดินเพื่อเกษตรกรรม จาก สำนักงานการปฏิรูปที่ดินจังหวัด (ส.ป.ก.จังหวัด)</t>
  </si>
  <si>
    <t>4. ผลการดำเนินงานสินเชื่อ/จัดเก็บหนี้สินของกองทุนการปฏิรูปที่ดินเพื่อเกษตรกรรม จาก กองทุนการปฏิรูปที่ดินเพื่อเกษตรกรรม</t>
  </si>
  <si>
    <r>
      <t xml:space="preserve">- </t>
    </r>
    <r>
      <rPr>
        <u/>
        <sz val="14"/>
        <rFont val="Angsana New"/>
        <family val="1"/>
      </rPr>
      <t>รวม</t>
    </r>
    <r>
      <rPr>
        <sz val="14"/>
        <rFont val="Angsana New"/>
        <family val="1"/>
      </rPr>
      <t xml:space="preserve"> ผ่าน คปจ. (แปลงเกษตรกรรม + แปลงชุมชน)</t>
    </r>
  </si>
  <si>
    <r>
      <t xml:space="preserve">- </t>
    </r>
    <r>
      <rPr>
        <u/>
        <sz val="14"/>
        <rFont val="Angsana New"/>
        <family val="1"/>
      </rPr>
      <t>รวม</t>
    </r>
    <r>
      <rPr>
        <sz val="14"/>
        <rFont val="Angsana New"/>
        <family val="1"/>
      </rPr>
      <t xml:space="preserve"> มอบ ส.ป.ก. 4-01 (แปลงเกษตรกรรม + แปลงชุมชน)</t>
    </r>
  </si>
  <si>
    <r>
      <rPr>
        <b/>
        <u/>
        <sz val="16"/>
        <rFont val="Angsana New"/>
        <family val="1"/>
      </rPr>
      <t>หมายเหตุ</t>
    </r>
    <r>
      <rPr>
        <sz val="16"/>
        <rFont val="Angsana New"/>
        <family val="1"/>
      </rPr>
      <t xml:space="preserve"> : *งบประมาณ หมายถึง งบดำเนินงานที่ได้รับจัดสรรทั้งปี ตามพระราชบัญญัติงบประมาณรายจ่ายประจำปีงบประมาณ พ.ศ. 2564</t>
    </r>
  </si>
  <si>
    <r>
      <t>แหล่งข้อมูล</t>
    </r>
    <r>
      <rPr>
        <b/>
        <sz val="16"/>
        <rFont val="Angsana New"/>
        <family val="1"/>
      </rPr>
      <t xml:space="preserve"> 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</si>
</sst>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_-* #,##0.00_-;\-* #,##0.00_-;_-* &quot;-&quot;??_-;_-@"/>
    <numFmt numFmtId="188" formatCode="_-* #,##0_-;\-* #,##0_-;_-* &quot;-&quot;??_-;_-@"/>
    <numFmt numFmtId="189" formatCode="_(* #,##0_);_(* \(#,##0\);_(* &quot;-&quot;??_);_(@_)"/>
    <numFmt numFmtId="190" formatCode="_-* #,##0_-;\-* #,##0.00_-;_-* &quot;-&quot;??_-;_-@_-"/>
  </numFmts>
  <fonts count="29" x14ac:knownFonts="1">
    <font>
      <sz val="11"/>
      <color theme="1"/>
      <name val="Arial"/>
    </font>
    <font>
      <b/>
      <sz val="16"/>
      <color theme="1"/>
      <name val="Angsana New"/>
      <family val="1"/>
    </font>
    <font>
      <sz val="11"/>
      <color theme="1"/>
      <name val="Arial"/>
      <family val="2"/>
    </font>
    <font>
      <sz val="11"/>
      <color theme="1"/>
      <name val="Angsana New"/>
      <family val="1"/>
    </font>
    <font>
      <b/>
      <sz val="20"/>
      <color theme="1"/>
      <name val="Angsana New"/>
      <family val="1"/>
    </font>
    <font>
      <sz val="1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u/>
      <sz val="14"/>
      <color theme="1"/>
      <name val="Angsana New"/>
      <family val="1"/>
    </font>
    <font>
      <b/>
      <sz val="14"/>
      <color theme="0"/>
      <name val="Angsana New"/>
      <family val="1"/>
    </font>
    <font>
      <b/>
      <sz val="14"/>
      <name val="Angsana New"/>
      <family val="1"/>
    </font>
    <font>
      <sz val="14"/>
      <color theme="0"/>
      <name val="Angsana New"/>
      <family val="1"/>
    </font>
    <font>
      <b/>
      <u/>
      <sz val="14"/>
      <color rgb="FF0000FF"/>
      <name val="Angsana New"/>
      <family val="1"/>
    </font>
    <font>
      <b/>
      <sz val="14"/>
      <color rgb="FF0000FF"/>
      <name val="Angsana New"/>
      <family val="1"/>
    </font>
    <font>
      <b/>
      <sz val="12"/>
      <color rgb="FFFF0000"/>
      <name val="Angsana New"/>
      <family val="1"/>
    </font>
    <font>
      <u/>
      <sz val="14"/>
      <name val="Angsana New"/>
      <family val="1"/>
    </font>
    <font>
      <sz val="14"/>
      <name val="Angsana New"/>
      <family val="1"/>
    </font>
    <font>
      <u/>
      <sz val="14"/>
      <color theme="1"/>
      <name val="Angsana New"/>
      <family val="1"/>
    </font>
    <font>
      <b/>
      <u/>
      <sz val="13"/>
      <color theme="1"/>
      <name val="Angsana New"/>
      <family val="1"/>
    </font>
    <font>
      <b/>
      <u/>
      <sz val="12"/>
      <color theme="1"/>
      <name val="Angsana New"/>
      <family val="1"/>
    </font>
    <font>
      <sz val="16"/>
      <name val="Angsana New"/>
      <family val="1"/>
    </font>
    <font>
      <b/>
      <u/>
      <sz val="16"/>
      <name val="Angsana New"/>
      <family val="1"/>
    </font>
    <font>
      <sz val="15"/>
      <name val="Angsana New"/>
      <family val="1"/>
    </font>
    <font>
      <b/>
      <sz val="16"/>
      <name val="Angsana New"/>
      <family val="1"/>
    </font>
    <font>
      <sz val="13"/>
      <name val="Angsana New"/>
      <family val="1"/>
    </font>
    <font>
      <sz val="14"/>
      <color rgb="FF000000"/>
      <name val="Angsana New"/>
      <family val="1"/>
    </font>
    <font>
      <sz val="20"/>
      <color theme="1"/>
      <name val="Angsana New"/>
      <family val="1"/>
    </font>
    <font>
      <b/>
      <sz val="11"/>
      <color theme="1"/>
      <name val="Angsana New"/>
      <family val="1"/>
    </font>
    <font>
      <u/>
      <sz val="14"/>
      <color rgb="FF0000FF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FFFF00"/>
        <bgColor rgb="FFFFFF00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E7E6E6"/>
        <bgColor rgb="FFE7E6E6"/>
      </patternFill>
    </fill>
    <fill>
      <patternFill patternType="solid">
        <fgColor rgb="FFDEEAF6"/>
        <bgColor rgb="FFDEEAF6"/>
      </patternFill>
    </fill>
    <fill>
      <patternFill patternType="solid">
        <fgColor rgb="FFD9E2F3"/>
        <bgColor rgb="FFD9E2F3"/>
      </patternFill>
    </fill>
    <fill>
      <patternFill patternType="solid">
        <fgColor rgb="FFC5E0B3"/>
        <bgColor rgb="FFC5E0B3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</fills>
  <borders count="8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rgb="FF000000"/>
      </bottom>
      <diagonal/>
    </border>
    <border>
      <left/>
      <right style="thin">
        <color theme="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1"/>
      </right>
      <top/>
      <bottom style="hair">
        <color theme="1"/>
      </bottom>
      <diagonal/>
    </border>
    <border>
      <left style="thin">
        <color theme="1"/>
      </left>
      <right style="thin">
        <color theme="1"/>
      </right>
      <top/>
      <bottom style="hair">
        <color theme="1"/>
      </bottom>
      <diagonal/>
    </border>
    <border>
      <left style="thin">
        <color theme="1"/>
      </left>
      <right/>
      <top/>
      <bottom style="hair">
        <color theme="1"/>
      </bottom>
      <diagonal/>
    </border>
    <border>
      <left style="thin">
        <color rgb="FF000000"/>
      </left>
      <right style="thin">
        <color rgb="FF000000"/>
      </right>
      <top/>
      <bottom style="hair">
        <color theme="1"/>
      </bottom>
      <diagonal/>
    </border>
    <border>
      <left/>
      <right style="thin">
        <color theme="1"/>
      </right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thin">
        <color rgb="FF000000"/>
      </right>
      <top/>
      <bottom style="hair">
        <color theme="1"/>
      </bottom>
      <diagonal/>
    </border>
    <border>
      <left style="thin">
        <color rgb="FF000000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 style="thin">
        <color rgb="FF000000"/>
      </left>
      <right style="thin">
        <color rgb="FF000000"/>
      </right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thin">
        <color rgb="FF000000"/>
      </right>
      <top style="hair">
        <color theme="1"/>
      </top>
      <bottom style="hair">
        <color theme="1"/>
      </bottom>
      <diagonal/>
    </border>
    <border>
      <left style="thin">
        <color rgb="FF000000"/>
      </left>
      <right/>
      <top style="hair">
        <color theme="1"/>
      </top>
      <bottom style="hair">
        <color theme="1"/>
      </bottom>
      <diagonal/>
    </border>
    <border>
      <left style="thin">
        <color rgb="FF000000"/>
      </left>
      <right/>
      <top/>
      <bottom style="hair">
        <color theme="1"/>
      </bottom>
      <diagonal/>
    </border>
    <border>
      <left style="thin">
        <color rgb="FF000000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/>
      <right style="thin">
        <color rgb="FF000000"/>
      </right>
      <top style="hair">
        <color theme="1"/>
      </top>
      <bottom style="hair">
        <color theme="1"/>
      </bottom>
      <diagonal/>
    </border>
    <border>
      <left style="thin">
        <color rgb="FF000000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thin">
        <color theme="1"/>
      </right>
      <top/>
      <bottom style="hair">
        <color theme="1"/>
      </bottom>
      <diagonal/>
    </border>
    <border>
      <left style="thin">
        <color theme="1"/>
      </left>
      <right style="thin">
        <color theme="1"/>
      </right>
      <top/>
      <bottom style="hair">
        <color theme="1"/>
      </bottom>
      <diagonal/>
    </border>
    <border>
      <left style="thin">
        <color theme="1"/>
      </left>
      <right/>
      <top/>
      <bottom style="hair">
        <color theme="1"/>
      </bottom>
      <diagonal/>
    </border>
    <border>
      <left style="thin">
        <color rgb="FF000000"/>
      </left>
      <right style="thin">
        <color rgb="FF000000"/>
      </right>
      <top/>
      <bottom style="hair">
        <color theme="1"/>
      </bottom>
      <diagonal/>
    </border>
    <border>
      <left/>
      <right style="thin">
        <color rgb="FF000000"/>
      </right>
      <top/>
      <bottom style="hair">
        <color theme="1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theme="1"/>
      </top>
      <bottom style="hair">
        <color rgb="FF000000"/>
      </bottom>
      <diagonal/>
    </border>
    <border>
      <left/>
      <right style="thin">
        <color theme="1"/>
      </right>
      <top style="hair">
        <color theme="1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theme="1"/>
      </top>
      <bottom style="hair">
        <color rgb="FF000000"/>
      </bottom>
      <diagonal/>
    </border>
    <border>
      <left/>
      <right/>
      <top style="hair">
        <color theme="1"/>
      </top>
      <bottom style="hair">
        <color rgb="FF000000"/>
      </bottom>
      <diagonal/>
    </border>
    <border>
      <left style="thin">
        <color theme="1"/>
      </left>
      <right/>
      <top style="hair">
        <color theme="1"/>
      </top>
      <bottom style="hair">
        <color rgb="FF000000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rgb="FF000000"/>
      </bottom>
      <diagonal/>
    </border>
    <border>
      <left/>
      <right style="thin">
        <color rgb="FF000000"/>
      </right>
      <top style="hair">
        <color theme="1"/>
      </top>
      <bottom style="hair">
        <color rgb="FF000000"/>
      </bottom>
      <diagonal/>
    </border>
    <border>
      <left style="thin">
        <color indexed="64"/>
      </left>
      <right style="thin">
        <color theme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</borders>
  <cellStyleXfs count="2">
    <xf numFmtId="0" fontId="0" fillId="0" borderId="0"/>
    <xf numFmtId="0" fontId="2" fillId="0" borderId="0"/>
  </cellStyleXfs>
  <cellXfs count="573">
    <xf numFmtId="0" fontId="0" fillId="0" borderId="0" xfId="0" applyFont="1" applyAlignment="1"/>
    <xf numFmtId="0" fontId="3" fillId="0" borderId="0" xfId="0" applyFont="1" applyAlignment="1"/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187" fontId="4" fillId="0" borderId="3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188" fontId="1" fillId="6" borderId="5" xfId="0" applyNumberFormat="1" applyFont="1" applyFill="1" applyBorder="1" applyAlignment="1">
      <alignment horizontal="center" vertical="center"/>
    </xf>
    <xf numFmtId="187" fontId="7" fillId="0" borderId="9" xfId="0" applyNumberFormat="1" applyFont="1" applyBorder="1" applyAlignment="1">
      <alignment horizontal="right" vertical="center"/>
    </xf>
    <xf numFmtId="187" fontId="8" fillId="0" borderId="0" xfId="0" applyNumberFormat="1" applyFont="1" applyAlignment="1">
      <alignment horizontal="right" vertical="center"/>
    </xf>
    <xf numFmtId="0" fontId="6" fillId="0" borderId="7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188" fontId="7" fillId="0" borderId="5" xfId="0" applyNumberFormat="1" applyFont="1" applyBorder="1" applyAlignment="1">
      <alignment horizontal="right" vertical="center"/>
    </xf>
    <xf numFmtId="187" fontId="7" fillId="0" borderId="0" xfId="0" applyNumberFormat="1" applyFont="1" applyAlignment="1">
      <alignment horizontal="right" vertical="center"/>
    </xf>
    <xf numFmtId="0" fontId="7" fillId="0" borderId="5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187" fontId="6" fillId="0" borderId="0" xfId="0" applyNumberFormat="1" applyFont="1" applyAlignment="1">
      <alignment horizontal="right" vertical="center"/>
    </xf>
    <xf numFmtId="0" fontId="6" fillId="0" borderId="8" xfId="0" applyFont="1" applyBorder="1" applyAlignment="1">
      <alignment horizontal="center" vertical="center"/>
    </xf>
    <xf numFmtId="188" fontId="6" fillId="0" borderId="8" xfId="0" applyNumberFormat="1" applyFont="1" applyBorder="1" applyAlignment="1">
      <alignment horizontal="right" vertical="center"/>
    </xf>
    <xf numFmtId="187" fontId="6" fillId="0" borderId="8" xfId="0" applyNumberFormat="1" applyFont="1" applyBorder="1" applyAlignment="1">
      <alignment horizontal="right" vertical="center"/>
    </xf>
    <xf numFmtId="187" fontId="6" fillId="0" borderId="11" xfId="0" applyNumberFormat="1" applyFont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188" fontId="7" fillId="5" borderId="1" xfId="0" applyNumberFormat="1" applyFont="1" applyFill="1" applyBorder="1" applyAlignment="1">
      <alignment horizontal="center" vertical="center"/>
    </xf>
    <xf numFmtId="188" fontId="7" fillId="5" borderId="18" xfId="0" applyNumberFormat="1" applyFont="1" applyFill="1" applyBorder="1" applyAlignment="1">
      <alignment horizontal="center" vertical="center"/>
    </xf>
    <xf numFmtId="187" fontId="7" fillId="5" borderId="19" xfId="0" applyNumberFormat="1" applyFont="1" applyFill="1" applyBorder="1" applyAlignment="1">
      <alignment horizontal="center" vertical="center"/>
    </xf>
    <xf numFmtId="187" fontId="7" fillId="6" borderId="20" xfId="0" applyNumberFormat="1" applyFont="1" applyFill="1" applyBorder="1" applyAlignment="1">
      <alignment horizontal="center" vertical="center"/>
    </xf>
    <xf numFmtId="187" fontId="7" fillId="6" borderId="18" xfId="0" applyNumberFormat="1" applyFont="1" applyFill="1" applyBorder="1" applyAlignment="1">
      <alignment horizontal="center" vertical="center"/>
    </xf>
    <xf numFmtId="187" fontId="7" fillId="6" borderId="21" xfId="0" applyNumberFormat="1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left" vertical="center"/>
    </xf>
    <xf numFmtId="0" fontId="9" fillId="3" borderId="23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188" fontId="7" fillId="3" borderId="25" xfId="0" applyNumberFormat="1" applyFont="1" applyFill="1" applyBorder="1" applyAlignment="1">
      <alignment horizontal="right" vertical="justify"/>
    </xf>
    <xf numFmtId="188" fontId="7" fillId="3" borderId="26" xfId="0" applyNumberFormat="1" applyFont="1" applyFill="1" applyBorder="1" applyAlignment="1">
      <alignment horizontal="right" vertical="justify"/>
    </xf>
    <xf numFmtId="43" fontId="7" fillId="3" borderId="27" xfId="0" applyNumberFormat="1" applyFont="1" applyFill="1" applyBorder="1" applyAlignment="1">
      <alignment horizontal="right" vertical="justify"/>
    </xf>
    <xf numFmtId="43" fontId="10" fillId="3" borderId="23" xfId="0" applyNumberFormat="1" applyFont="1" applyFill="1" applyBorder="1" applyAlignment="1">
      <alignment horizontal="right" vertical="justify"/>
    </xf>
    <xf numFmtId="43" fontId="10" fillId="3" borderId="26" xfId="0" applyNumberFormat="1" applyFont="1" applyFill="1" applyBorder="1" applyAlignment="1">
      <alignment horizontal="right" vertical="justify"/>
    </xf>
    <xf numFmtId="43" fontId="10" fillId="3" borderId="28" xfId="0" applyNumberFormat="1" applyFont="1" applyFill="1" applyBorder="1" applyAlignment="1">
      <alignment horizontal="right" vertical="justify"/>
    </xf>
    <xf numFmtId="187" fontId="11" fillId="0" borderId="5" xfId="0" applyNumberFormat="1" applyFont="1" applyBorder="1" applyAlignment="1">
      <alignment vertical="center"/>
    </xf>
    <xf numFmtId="188" fontId="7" fillId="7" borderId="29" xfId="0" applyNumberFormat="1" applyFont="1" applyFill="1" applyBorder="1" applyAlignment="1">
      <alignment vertical="top"/>
    </xf>
    <xf numFmtId="188" fontId="6" fillId="7" borderId="30" xfId="0" applyNumberFormat="1" applyFont="1" applyFill="1" applyBorder="1"/>
    <xf numFmtId="0" fontId="6" fillId="7" borderId="30" xfId="0" applyFont="1" applyFill="1" applyBorder="1" applyAlignment="1">
      <alignment vertical="center"/>
    </xf>
    <xf numFmtId="188" fontId="7" fillId="7" borderId="31" xfId="0" applyNumberFormat="1" applyFont="1" applyFill="1" applyBorder="1" applyAlignment="1">
      <alignment horizontal="center" vertical="top"/>
    </xf>
    <xf numFmtId="188" fontId="6" fillId="7" borderId="32" xfId="0" applyNumberFormat="1" applyFont="1" applyFill="1" applyBorder="1" applyAlignment="1">
      <alignment horizontal="right" vertical="justify"/>
    </xf>
    <xf numFmtId="188" fontId="6" fillId="7" borderId="33" xfId="0" applyNumberFormat="1" applyFont="1" applyFill="1" applyBorder="1" applyAlignment="1">
      <alignment horizontal="right" vertical="justify"/>
    </xf>
    <xf numFmtId="43" fontId="6" fillId="7" borderId="34" xfId="0" applyNumberFormat="1" applyFont="1" applyFill="1" applyBorder="1" applyAlignment="1">
      <alignment horizontal="right" vertical="justify"/>
    </xf>
    <xf numFmtId="43" fontId="10" fillId="7" borderId="30" xfId="0" applyNumberFormat="1" applyFont="1" applyFill="1" applyBorder="1" applyAlignment="1">
      <alignment horizontal="right" vertical="justify"/>
    </xf>
    <xf numFmtId="43" fontId="10" fillId="7" borderId="35" xfId="0" applyNumberFormat="1" applyFont="1" applyFill="1" applyBorder="1" applyAlignment="1">
      <alignment horizontal="right" vertical="justify"/>
    </xf>
    <xf numFmtId="188" fontId="6" fillId="8" borderId="36" xfId="0" applyNumberFormat="1" applyFont="1" applyFill="1" applyBorder="1" applyAlignment="1">
      <alignment vertical="top"/>
    </xf>
    <xf numFmtId="188" fontId="7" fillId="8" borderId="34" xfId="0" applyNumberFormat="1" applyFont="1" applyFill="1" applyBorder="1" applyAlignment="1">
      <alignment horizontal="left" vertical="top"/>
    </xf>
    <xf numFmtId="0" fontId="7" fillId="8" borderId="33" xfId="0" applyFont="1" applyFill="1" applyBorder="1" applyAlignment="1">
      <alignment vertical="center"/>
    </xf>
    <xf numFmtId="188" fontId="6" fillId="8" borderId="31" xfId="0" applyNumberFormat="1" applyFont="1" applyFill="1" applyBorder="1" applyAlignment="1">
      <alignment horizontal="center" vertical="top"/>
    </xf>
    <xf numFmtId="188" fontId="7" fillId="8" borderId="32" xfId="0" applyNumberFormat="1" applyFont="1" applyFill="1" applyBorder="1" applyAlignment="1">
      <alignment horizontal="right" vertical="justify"/>
    </xf>
    <xf numFmtId="188" fontId="7" fillId="8" borderId="33" xfId="0" applyNumberFormat="1" applyFont="1" applyFill="1" applyBorder="1" applyAlignment="1">
      <alignment horizontal="right" vertical="justify"/>
    </xf>
    <xf numFmtId="43" fontId="12" fillId="8" borderId="34" xfId="0" applyNumberFormat="1" applyFont="1" applyFill="1" applyBorder="1" applyAlignment="1">
      <alignment horizontal="right" vertical="justify"/>
    </xf>
    <xf numFmtId="43" fontId="10" fillId="8" borderId="30" xfId="0" applyNumberFormat="1" applyFont="1" applyFill="1" applyBorder="1" applyAlignment="1">
      <alignment horizontal="right" vertical="justify" shrinkToFit="1"/>
    </xf>
    <xf numFmtId="43" fontId="10" fillId="8" borderId="33" xfId="0" applyNumberFormat="1" applyFont="1" applyFill="1" applyBorder="1" applyAlignment="1">
      <alignment horizontal="right" vertical="justify" shrinkToFit="1"/>
    </xf>
    <xf numFmtId="43" fontId="10" fillId="8" borderId="35" xfId="0" applyNumberFormat="1" applyFont="1" applyFill="1" applyBorder="1" applyAlignment="1">
      <alignment horizontal="right" vertical="justify" wrapText="1"/>
    </xf>
    <xf numFmtId="189" fontId="6" fillId="5" borderId="37" xfId="0" applyNumberFormat="1" applyFont="1" applyFill="1" applyBorder="1" applyAlignment="1">
      <alignment vertical="top"/>
    </xf>
    <xf numFmtId="188" fontId="6" fillId="5" borderId="27" xfId="0" applyNumberFormat="1" applyFont="1" applyFill="1" applyBorder="1" applyAlignment="1">
      <alignment horizontal="left"/>
    </xf>
    <xf numFmtId="0" fontId="6" fillId="5" borderId="27" xfId="0" applyFont="1" applyFill="1" applyBorder="1" applyAlignment="1">
      <alignment vertical="center"/>
    </xf>
    <xf numFmtId="0" fontId="6" fillId="5" borderId="26" xfId="0" applyFont="1" applyFill="1" applyBorder="1" applyAlignment="1">
      <alignment vertical="center"/>
    </xf>
    <xf numFmtId="189" fontId="6" fillId="5" borderId="24" xfId="0" applyNumberFormat="1" applyFont="1" applyFill="1" applyBorder="1" applyAlignment="1">
      <alignment horizontal="center" vertical="top"/>
    </xf>
    <xf numFmtId="188" fontId="6" fillId="5" borderId="32" xfId="0" applyNumberFormat="1" applyFont="1" applyFill="1" applyBorder="1" applyAlignment="1">
      <alignment horizontal="right" vertical="justify" shrinkToFit="1"/>
    </xf>
    <xf numFmtId="188" fontId="6" fillId="5" borderId="35" xfId="0" applyNumberFormat="1" applyFont="1" applyFill="1" applyBorder="1" applyAlignment="1">
      <alignment horizontal="right" vertical="justify" shrinkToFit="1"/>
    </xf>
    <xf numFmtId="43" fontId="6" fillId="5" borderId="27" xfId="0" applyNumberFormat="1" applyFont="1" applyFill="1" applyBorder="1" applyAlignment="1">
      <alignment horizontal="right" vertical="justify" wrapText="1"/>
    </xf>
    <xf numFmtId="43" fontId="6" fillId="5" borderId="23" xfId="0" applyNumberFormat="1" applyFont="1" applyFill="1" applyBorder="1" applyAlignment="1">
      <alignment horizontal="right" vertical="justify" shrinkToFit="1"/>
    </xf>
    <xf numFmtId="43" fontId="6" fillId="5" borderId="28" xfId="0" applyNumberFormat="1" applyFont="1" applyFill="1" applyBorder="1" applyAlignment="1">
      <alignment horizontal="right" vertical="justify" wrapText="1"/>
    </xf>
    <xf numFmtId="189" fontId="6" fillId="0" borderId="38" xfId="0" applyNumberFormat="1" applyFont="1" applyBorder="1" applyAlignment="1">
      <alignment vertical="top"/>
    </xf>
    <xf numFmtId="188" fontId="6" fillId="0" borderId="39" xfId="0" applyNumberFormat="1" applyFont="1" applyBorder="1" applyAlignment="1">
      <alignment horizontal="left"/>
    </xf>
    <xf numFmtId="0" fontId="6" fillId="0" borderId="39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189" fontId="6" fillId="0" borderId="41" xfId="0" applyNumberFormat="1" applyFont="1" applyBorder="1" applyAlignment="1">
      <alignment horizontal="center" vertical="top"/>
    </xf>
    <xf numFmtId="188" fontId="6" fillId="0" borderId="32" xfId="0" applyNumberFormat="1" applyFont="1" applyBorder="1" applyAlignment="1">
      <alignment horizontal="right" vertical="justify" wrapText="1"/>
    </xf>
    <xf numFmtId="188" fontId="6" fillId="0" borderId="40" xfId="0" applyNumberFormat="1" applyFont="1" applyBorder="1" applyAlignment="1">
      <alignment horizontal="right" vertical="justify" wrapText="1"/>
    </xf>
    <xf numFmtId="43" fontId="6" fillId="0" borderId="39" xfId="0" applyNumberFormat="1" applyFont="1" applyBorder="1" applyAlignment="1">
      <alignment horizontal="right" vertical="justify" wrapText="1"/>
    </xf>
    <xf numFmtId="43" fontId="6" fillId="0" borderId="30" xfId="0" applyNumberFormat="1" applyFont="1" applyBorder="1" applyAlignment="1">
      <alignment horizontal="right" vertical="justify" wrapText="1"/>
    </xf>
    <xf numFmtId="43" fontId="6" fillId="0" borderId="40" xfId="0" applyNumberFormat="1" applyFont="1" applyBorder="1" applyAlignment="1">
      <alignment horizontal="right" vertical="justify" wrapText="1"/>
    </xf>
    <xf numFmtId="43" fontId="6" fillId="0" borderId="42" xfId="0" applyNumberFormat="1" applyFont="1" applyBorder="1" applyAlignment="1">
      <alignment horizontal="right" vertical="justify" wrapText="1"/>
    </xf>
    <xf numFmtId="188" fontId="7" fillId="7" borderId="30" xfId="0" applyNumberFormat="1" applyFont="1" applyFill="1" applyBorder="1" applyAlignment="1">
      <alignment horizontal="left" vertical="top"/>
    </xf>
    <xf numFmtId="0" fontId="7" fillId="7" borderId="30" xfId="0" applyFont="1" applyFill="1" applyBorder="1" applyAlignment="1">
      <alignment vertical="center"/>
    </xf>
    <xf numFmtId="188" fontId="7" fillId="7" borderId="32" xfId="0" applyNumberFormat="1" applyFont="1" applyFill="1" applyBorder="1" applyAlignment="1">
      <alignment horizontal="right" vertical="justify"/>
    </xf>
    <xf numFmtId="188" fontId="7" fillId="7" borderId="33" xfId="0" applyNumberFormat="1" applyFont="1" applyFill="1" applyBorder="1" applyAlignment="1">
      <alignment horizontal="right" vertical="justify"/>
    </xf>
    <xf numFmtId="43" fontId="7" fillId="7" borderId="34" xfId="0" applyNumberFormat="1" applyFont="1" applyFill="1" applyBorder="1" applyAlignment="1">
      <alignment horizontal="right" vertical="justify"/>
    </xf>
    <xf numFmtId="43" fontId="7" fillId="7" borderId="30" xfId="0" applyNumberFormat="1" applyFont="1" applyFill="1" applyBorder="1" applyAlignment="1">
      <alignment horizontal="right" vertical="justify"/>
    </xf>
    <xf numFmtId="43" fontId="7" fillId="7" borderId="33" xfId="0" applyNumberFormat="1" applyFont="1" applyFill="1" applyBorder="1" applyAlignment="1">
      <alignment horizontal="right" vertical="justify"/>
    </xf>
    <xf numFmtId="43" fontId="7" fillId="7" borderId="35" xfId="0" applyNumberFormat="1" applyFont="1" applyFill="1" applyBorder="1" applyAlignment="1">
      <alignment horizontal="right" vertical="justify"/>
    </xf>
    <xf numFmtId="188" fontId="7" fillId="9" borderId="36" xfId="0" applyNumberFormat="1" applyFont="1" applyFill="1" applyBorder="1" applyAlignment="1">
      <alignment vertical="top"/>
    </xf>
    <xf numFmtId="188" fontId="7" fillId="9" borderId="34" xfId="0" applyNumberFormat="1" applyFont="1" applyFill="1" applyBorder="1" applyAlignment="1">
      <alignment horizontal="left" vertical="top"/>
    </xf>
    <xf numFmtId="188" fontId="7" fillId="9" borderId="33" xfId="0" applyNumberFormat="1" applyFont="1" applyFill="1" applyBorder="1" applyAlignment="1">
      <alignment horizontal="left" vertical="top"/>
    </xf>
    <xf numFmtId="188" fontId="7" fillId="9" borderId="30" xfId="0" applyNumberFormat="1" applyFont="1" applyFill="1" applyBorder="1" applyAlignment="1">
      <alignment horizontal="left" vertical="top"/>
    </xf>
    <xf numFmtId="0" fontId="7" fillId="9" borderId="30" xfId="0" applyFont="1" applyFill="1" applyBorder="1" applyAlignment="1">
      <alignment vertical="center"/>
    </xf>
    <xf numFmtId="188" fontId="7" fillId="9" borderId="31" xfId="0" applyNumberFormat="1" applyFont="1" applyFill="1" applyBorder="1" applyAlignment="1">
      <alignment horizontal="center" vertical="top"/>
    </xf>
    <xf numFmtId="188" fontId="7" fillId="9" borderId="32" xfId="0" applyNumberFormat="1" applyFont="1" applyFill="1" applyBorder="1" applyAlignment="1">
      <alignment horizontal="right" vertical="justify"/>
    </xf>
    <xf numFmtId="188" fontId="7" fillId="9" borderId="33" xfId="0" applyNumberFormat="1" applyFont="1" applyFill="1" applyBorder="1" applyAlignment="1">
      <alignment horizontal="right" vertical="justify"/>
    </xf>
    <xf numFmtId="43" fontId="12" fillId="9" borderId="34" xfId="0" applyNumberFormat="1" applyFont="1" applyFill="1" applyBorder="1" applyAlignment="1">
      <alignment horizontal="right" vertical="justify"/>
    </xf>
    <xf numFmtId="43" fontId="13" fillId="9" borderId="30" xfId="0" applyNumberFormat="1" applyFont="1" applyFill="1" applyBorder="1" applyAlignment="1">
      <alignment horizontal="right" vertical="justify" shrinkToFit="1"/>
    </xf>
    <xf numFmtId="43" fontId="7" fillId="9" borderId="35" xfId="0" applyNumberFormat="1" applyFont="1" applyFill="1" applyBorder="1" applyAlignment="1">
      <alignment horizontal="right" vertical="justify" wrapText="1"/>
    </xf>
    <xf numFmtId="188" fontId="6" fillId="0" borderId="43" xfId="0" applyNumberFormat="1" applyFont="1" applyBorder="1" applyAlignment="1">
      <alignment horizontal="right" vertical="top"/>
    </xf>
    <xf numFmtId="0" fontId="6" fillId="0" borderId="44" xfId="0" applyFont="1" applyBorder="1"/>
    <xf numFmtId="0" fontId="6" fillId="0" borderId="44" xfId="0" applyFont="1" applyBorder="1" applyAlignment="1">
      <alignment vertical="center"/>
    </xf>
    <xf numFmtId="0" fontId="6" fillId="0" borderId="45" xfId="0" applyFont="1" applyBorder="1" applyAlignment="1">
      <alignment vertical="center"/>
    </xf>
    <xf numFmtId="0" fontId="6" fillId="0" borderId="46" xfId="0" applyFont="1" applyBorder="1" applyAlignment="1">
      <alignment vertical="center"/>
    </xf>
    <xf numFmtId="188" fontId="6" fillId="0" borderId="47" xfId="0" applyNumberFormat="1" applyFont="1" applyBorder="1" applyAlignment="1">
      <alignment horizontal="center" vertical="top"/>
    </xf>
    <xf numFmtId="188" fontId="6" fillId="0" borderId="48" xfId="0" applyNumberFormat="1" applyFont="1" applyBorder="1" applyAlignment="1">
      <alignment horizontal="right" vertical="justify" wrapText="1"/>
    </xf>
    <xf numFmtId="188" fontId="6" fillId="0" borderId="45" xfId="0" applyNumberFormat="1" applyFont="1" applyBorder="1" applyAlignment="1">
      <alignment horizontal="right" vertical="justify" wrapText="1"/>
    </xf>
    <xf numFmtId="43" fontId="6" fillId="0" borderId="44" xfId="0" applyNumberFormat="1" applyFont="1" applyBorder="1" applyAlignment="1">
      <alignment horizontal="right" vertical="justify" wrapText="1"/>
    </xf>
    <xf numFmtId="43" fontId="6" fillId="0" borderId="46" xfId="0" applyNumberFormat="1" applyFont="1" applyBorder="1" applyAlignment="1">
      <alignment horizontal="right" vertical="justify" wrapText="1"/>
    </xf>
    <xf numFmtId="43" fontId="6" fillId="0" borderId="45" xfId="0" applyNumberFormat="1" applyFont="1" applyBorder="1" applyAlignment="1">
      <alignment horizontal="right" vertical="justify" wrapText="1"/>
    </xf>
    <xf numFmtId="43" fontId="6" fillId="0" borderId="49" xfId="0" applyNumberFormat="1" applyFont="1" applyBorder="1" applyAlignment="1">
      <alignment horizontal="right" vertical="justify" wrapText="1"/>
    </xf>
    <xf numFmtId="0" fontId="14" fillId="0" borderId="5" xfId="0" applyFont="1" applyBorder="1" applyAlignment="1">
      <alignment horizontal="center" vertical="center"/>
    </xf>
    <xf numFmtId="188" fontId="6" fillId="0" borderId="82" xfId="0" applyNumberFormat="1" applyFont="1" applyBorder="1" applyAlignment="1">
      <alignment horizontal="right" vertical="top"/>
    </xf>
    <xf numFmtId="0" fontId="6" fillId="0" borderId="83" xfId="0" applyFont="1" applyBorder="1"/>
    <xf numFmtId="0" fontId="6" fillId="0" borderId="76" xfId="0" applyFont="1" applyBorder="1" applyAlignment="1">
      <alignment vertical="center"/>
    </xf>
    <xf numFmtId="188" fontId="6" fillId="0" borderId="84" xfId="0" applyNumberFormat="1" applyFont="1" applyBorder="1" applyAlignment="1">
      <alignment horizontal="center" vertical="top"/>
    </xf>
    <xf numFmtId="188" fontId="6" fillId="0" borderId="75" xfId="0" applyNumberFormat="1" applyFont="1" applyBorder="1" applyAlignment="1">
      <alignment horizontal="right" vertical="justify" wrapText="1"/>
    </xf>
    <xf numFmtId="188" fontId="6" fillId="0" borderId="76" xfId="0" applyNumberFormat="1" applyFont="1" applyBorder="1" applyAlignment="1">
      <alignment horizontal="right" vertical="justify" wrapText="1"/>
    </xf>
    <xf numFmtId="43" fontId="6" fillId="0" borderId="83" xfId="0" applyNumberFormat="1" applyFont="1" applyBorder="1" applyAlignment="1">
      <alignment horizontal="right" vertical="justify" wrapText="1"/>
    </xf>
    <xf numFmtId="43" fontId="6" fillId="0" borderId="85" xfId="0" applyNumberFormat="1" applyFont="1" applyBorder="1" applyAlignment="1">
      <alignment horizontal="right" vertical="justify" wrapText="1"/>
    </xf>
    <xf numFmtId="43" fontId="6" fillId="0" borderId="76" xfId="0" applyNumberFormat="1" applyFont="1" applyBorder="1" applyAlignment="1">
      <alignment horizontal="right" vertical="justify" wrapText="1"/>
    </xf>
    <xf numFmtId="43" fontId="6" fillId="0" borderId="86" xfId="0" applyNumberFormat="1" applyFont="1" applyBorder="1" applyAlignment="1">
      <alignment horizontal="right" vertical="justify" wrapText="1"/>
    </xf>
    <xf numFmtId="188" fontId="7" fillId="7" borderId="64" xfId="0" applyNumberFormat="1" applyFont="1" applyFill="1" applyBorder="1" applyAlignment="1">
      <alignment vertical="top"/>
    </xf>
    <xf numFmtId="188" fontId="6" fillId="7" borderId="64" xfId="0" applyNumberFormat="1" applyFont="1" applyFill="1" applyBorder="1"/>
    <xf numFmtId="0" fontId="6" fillId="7" borderId="64" xfId="0" applyFont="1" applyFill="1" applyBorder="1" applyAlignment="1">
      <alignment vertical="center"/>
    </xf>
    <xf numFmtId="0" fontId="6" fillId="7" borderId="61" xfId="0" applyFont="1" applyFill="1" applyBorder="1" applyAlignment="1">
      <alignment horizontal="center" vertical="center"/>
    </xf>
    <xf numFmtId="188" fontId="6" fillId="7" borderId="64" xfId="0" applyNumberFormat="1" applyFont="1" applyFill="1" applyBorder="1" applyAlignment="1">
      <alignment horizontal="right" vertical="justify"/>
    </xf>
    <xf numFmtId="188" fontId="6" fillId="7" borderId="63" xfId="0" applyNumberFormat="1" applyFont="1" applyFill="1" applyBorder="1" applyAlignment="1">
      <alignment horizontal="right" vertical="justify"/>
    </xf>
    <xf numFmtId="43" fontId="6" fillId="7" borderId="62" xfId="0" applyNumberFormat="1" applyFont="1" applyFill="1" applyBorder="1" applyAlignment="1">
      <alignment horizontal="right" vertical="justify"/>
    </xf>
    <xf numFmtId="43" fontId="7" fillId="7" borderId="64" xfId="0" applyNumberFormat="1" applyFont="1" applyFill="1" applyBorder="1" applyAlignment="1">
      <alignment horizontal="right" vertical="justify"/>
    </xf>
    <xf numFmtId="43" fontId="7" fillId="7" borderId="63" xfId="0" applyNumberFormat="1" applyFont="1" applyFill="1" applyBorder="1" applyAlignment="1">
      <alignment horizontal="right" vertical="justify"/>
    </xf>
    <xf numFmtId="188" fontId="7" fillId="10" borderId="50" xfId="0" applyNumberFormat="1" applyFont="1" applyFill="1" applyBorder="1" applyAlignment="1">
      <alignment horizontal="right" vertical="top"/>
    </xf>
    <xf numFmtId="188" fontId="7" fillId="10" borderId="51" xfId="0" applyNumberFormat="1" applyFont="1" applyFill="1" applyBorder="1" applyAlignment="1">
      <alignment horizontal="left" vertical="top"/>
    </xf>
    <xf numFmtId="0" fontId="7" fillId="10" borderId="52" xfId="0" applyFont="1" applyFill="1" applyBorder="1" applyAlignment="1">
      <alignment vertical="center"/>
    </xf>
    <xf numFmtId="0" fontId="7" fillId="10" borderId="50" xfId="0" applyFont="1" applyFill="1" applyBorder="1" applyAlignment="1">
      <alignment horizontal="center" vertical="center"/>
    </xf>
    <xf numFmtId="188" fontId="7" fillId="10" borderId="53" xfId="0" applyNumberFormat="1" applyFont="1" applyFill="1" applyBorder="1" applyAlignment="1">
      <alignment horizontal="right" vertical="justify"/>
    </xf>
    <xf numFmtId="188" fontId="7" fillId="10" borderId="52" xfId="0" applyNumberFormat="1" applyFont="1" applyFill="1" applyBorder="1" applyAlignment="1">
      <alignment horizontal="right" vertical="justify"/>
    </xf>
    <xf numFmtId="43" fontId="12" fillId="10" borderId="51" xfId="0" applyNumberFormat="1" applyFont="1" applyFill="1" applyBorder="1" applyAlignment="1">
      <alignment horizontal="right" vertical="justify"/>
    </xf>
    <xf numFmtId="43" fontId="10" fillId="10" borderId="53" xfId="0" applyNumberFormat="1" applyFont="1" applyFill="1" applyBorder="1" applyAlignment="1">
      <alignment horizontal="right" vertical="justify" shrinkToFit="1"/>
    </xf>
    <xf numFmtId="43" fontId="10" fillId="10" borderId="52" xfId="0" applyNumberFormat="1" applyFont="1" applyFill="1" applyBorder="1" applyAlignment="1">
      <alignment horizontal="right" vertical="justify" wrapText="1"/>
    </xf>
    <xf numFmtId="188" fontId="6" fillId="5" borderId="54" xfId="0" applyNumberFormat="1" applyFont="1" applyFill="1" applyBorder="1" applyAlignment="1">
      <alignment horizontal="right" vertical="top"/>
    </xf>
    <xf numFmtId="188" fontId="6" fillId="5" borderId="55" xfId="0" applyNumberFormat="1" applyFont="1" applyFill="1" applyBorder="1" applyAlignment="1">
      <alignment horizontal="left" vertical="top"/>
    </xf>
    <xf numFmtId="0" fontId="6" fillId="5" borderId="55" xfId="0" applyFont="1" applyFill="1" applyBorder="1" applyAlignment="1">
      <alignment vertical="center"/>
    </xf>
    <xf numFmtId="0" fontId="6" fillId="5" borderId="56" xfId="0" applyFont="1" applyFill="1" applyBorder="1" applyAlignment="1">
      <alignment vertical="center"/>
    </xf>
    <xf numFmtId="0" fontId="6" fillId="5" borderId="54" xfId="0" applyFont="1" applyFill="1" applyBorder="1" applyAlignment="1">
      <alignment horizontal="center" vertical="top" wrapText="1"/>
    </xf>
    <xf numFmtId="188" fontId="6" fillId="5" borderId="53" xfId="0" applyNumberFormat="1" applyFont="1" applyFill="1" applyBorder="1" applyAlignment="1">
      <alignment horizontal="right" vertical="justify" wrapText="1"/>
    </xf>
    <xf numFmtId="188" fontId="6" fillId="5" borderId="56" xfId="0" applyNumberFormat="1" applyFont="1" applyFill="1" applyBorder="1" applyAlignment="1">
      <alignment horizontal="right" vertical="justify" wrapText="1"/>
    </xf>
    <xf numFmtId="43" fontId="6" fillId="5" borderId="55" xfId="0" applyNumberFormat="1" applyFont="1" applyFill="1" applyBorder="1" applyAlignment="1">
      <alignment horizontal="right" vertical="justify" wrapText="1"/>
    </xf>
    <xf numFmtId="43" fontId="6" fillId="5" borderId="57" xfId="0" applyNumberFormat="1" applyFont="1" applyFill="1" applyBorder="1" applyAlignment="1">
      <alignment horizontal="right" vertical="justify" wrapText="1"/>
    </xf>
    <xf numFmtId="43" fontId="6" fillId="5" borderId="56" xfId="0" applyNumberFormat="1" applyFont="1" applyFill="1" applyBorder="1" applyAlignment="1">
      <alignment horizontal="right" vertical="justify" wrapText="1"/>
    </xf>
    <xf numFmtId="188" fontId="6" fillId="0" borderId="58" xfId="0" applyNumberFormat="1" applyFont="1" applyBorder="1" applyAlignment="1">
      <alignment horizontal="right" vertical="top"/>
    </xf>
    <xf numFmtId="188" fontId="6" fillId="0" borderId="59" xfId="0" applyNumberFormat="1" applyFont="1" applyBorder="1" applyAlignment="1">
      <alignment horizontal="left" vertical="top"/>
    </xf>
    <xf numFmtId="0" fontId="6" fillId="0" borderId="59" xfId="0" applyFont="1" applyBorder="1" applyAlignment="1">
      <alignment vertical="center"/>
    </xf>
    <xf numFmtId="0" fontId="6" fillId="0" borderId="60" xfId="0" applyFont="1" applyBorder="1" applyAlignment="1">
      <alignment vertical="center"/>
    </xf>
    <xf numFmtId="0" fontId="6" fillId="0" borderId="58" xfId="0" applyFont="1" applyBorder="1" applyAlignment="1">
      <alignment horizontal="center" vertical="top" wrapText="1"/>
    </xf>
    <xf numFmtId="188" fontId="6" fillId="0" borderId="53" xfId="0" applyNumberFormat="1" applyFont="1" applyBorder="1" applyAlignment="1">
      <alignment horizontal="right" vertical="justify" wrapText="1"/>
    </xf>
    <xf numFmtId="188" fontId="6" fillId="0" borderId="60" xfId="0" applyNumberFormat="1" applyFont="1" applyBorder="1" applyAlignment="1">
      <alignment horizontal="right" vertical="justify" wrapText="1"/>
    </xf>
    <xf numFmtId="43" fontId="6" fillId="0" borderId="59" xfId="0" applyNumberFormat="1" applyFont="1" applyBorder="1" applyAlignment="1">
      <alignment horizontal="right" vertical="justify" wrapText="1"/>
    </xf>
    <xf numFmtId="43" fontId="11" fillId="0" borderId="53" xfId="0" applyNumberFormat="1" applyFont="1" applyBorder="1" applyAlignment="1">
      <alignment horizontal="right" vertical="justify" shrinkToFit="1"/>
    </xf>
    <xf numFmtId="43" fontId="11" fillId="0" borderId="60" xfId="0" applyNumberFormat="1" applyFont="1" applyBorder="1" applyAlignment="1">
      <alignment horizontal="right" vertical="justify" wrapText="1"/>
    </xf>
    <xf numFmtId="0" fontId="6" fillId="0" borderId="58" xfId="0" applyFont="1" applyBorder="1" applyAlignment="1">
      <alignment horizontal="center" vertical="top" shrinkToFit="1"/>
    </xf>
    <xf numFmtId="43" fontId="11" fillId="0" borderId="53" xfId="0" applyNumberFormat="1" applyFont="1" applyBorder="1" applyAlignment="1">
      <alignment horizontal="right" vertical="justify" wrapText="1"/>
    </xf>
    <xf numFmtId="0" fontId="6" fillId="0" borderId="60" xfId="0" quotePrefix="1" applyFont="1" applyBorder="1" applyAlignment="1">
      <alignment vertical="center"/>
    </xf>
    <xf numFmtId="188" fontId="6" fillId="0" borderId="53" xfId="0" applyNumberFormat="1" applyFont="1" applyBorder="1" applyAlignment="1">
      <alignment horizontal="right" vertical="justify" shrinkToFit="1"/>
    </xf>
    <xf numFmtId="43" fontId="6" fillId="0" borderId="53" xfId="0" applyNumberFormat="1" applyFont="1" applyBorder="1" applyAlignment="1">
      <alignment horizontal="right" vertical="justify" wrapText="1"/>
    </xf>
    <xf numFmtId="0" fontId="6" fillId="0" borderId="60" xfId="0" applyFont="1" applyBorder="1" applyAlignment="1">
      <alignment horizontal="left" vertical="center"/>
    </xf>
    <xf numFmtId="188" fontId="6" fillId="5" borderId="50" xfId="0" applyNumberFormat="1" applyFont="1" applyFill="1" applyBorder="1" applyAlignment="1">
      <alignment horizontal="right" vertical="top"/>
    </xf>
    <xf numFmtId="0" fontId="6" fillId="5" borderId="51" xfId="0" applyFont="1" applyFill="1" applyBorder="1"/>
    <xf numFmtId="0" fontId="6" fillId="5" borderId="51" xfId="0" applyFont="1" applyFill="1" applyBorder="1" applyAlignment="1">
      <alignment vertical="center"/>
    </xf>
    <xf numFmtId="0" fontId="6" fillId="5" borderId="52" xfId="0" applyFont="1" applyFill="1" applyBorder="1" applyAlignment="1">
      <alignment vertical="center"/>
    </xf>
    <xf numFmtId="0" fontId="6" fillId="5" borderId="50" xfId="0" applyFont="1" applyFill="1" applyBorder="1" applyAlignment="1">
      <alignment horizontal="center" vertical="top" wrapText="1"/>
    </xf>
    <xf numFmtId="188" fontId="6" fillId="5" borderId="53" xfId="0" applyNumberFormat="1" applyFont="1" applyFill="1" applyBorder="1" applyAlignment="1">
      <alignment horizontal="right" vertical="justify" shrinkToFit="1"/>
    </xf>
    <xf numFmtId="43" fontId="6" fillId="5" borderId="50" xfId="0" applyNumberFormat="1" applyFont="1" applyFill="1" applyBorder="1" applyAlignment="1">
      <alignment horizontal="right" vertical="justify" wrapText="1"/>
    </xf>
    <xf numFmtId="43" fontId="6" fillId="5" borderId="50" xfId="0" applyNumberFormat="1" applyFont="1" applyFill="1" applyBorder="1" applyAlignment="1">
      <alignment horizontal="right" vertical="justify" shrinkToFit="1"/>
    </xf>
    <xf numFmtId="43" fontId="6" fillId="5" borderId="53" xfId="0" applyNumberFormat="1" applyFont="1" applyFill="1" applyBorder="1" applyAlignment="1">
      <alignment horizontal="right" vertical="justify" wrapText="1"/>
    </xf>
    <xf numFmtId="188" fontId="7" fillId="7" borderId="50" xfId="0" applyNumberFormat="1" applyFont="1" applyFill="1" applyBorder="1" applyAlignment="1">
      <alignment vertical="top"/>
    </xf>
    <xf numFmtId="188" fontId="7" fillId="7" borderId="51" xfId="0" applyNumberFormat="1" applyFont="1" applyFill="1" applyBorder="1" applyAlignment="1">
      <alignment horizontal="left" vertical="top"/>
    </xf>
    <xf numFmtId="0" fontId="7" fillId="7" borderId="52" xfId="0" applyFont="1" applyFill="1" applyBorder="1" applyAlignment="1">
      <alignment vertical="center"/>
    </xf>
    <xf numFmtId="0" fontId="7" fillId="7" borderId="50" xfId="0" applyFont="1" applyFill="1" applyBorder="1" applyAlignment="1">
      <alignment horizontal="center" vertical="center"/>
    </xf>
    <xf numFmtId="188" fontId="7" fillId="7" borderId="53" xfId="0" applyNumberFormat="1" applyFont="1" applyFill="1" applyBorder="1" applyAlignment="1">
      <alignment horizontal="right" vertical="justify"/>
    </xf>
    <xf numFmtId="188" fontId="7" fillId="7" borderId="52" xfId="0" applyNumberFormat="1" applyFont="1" applyFill="1" applyBorder="1" applyAlignment="1">
      <alignment horizontal="right" vertical="justify"/>
    </xf>
    <xf numFmtId="43" fontId="7" fillId="7" borderId="51" xfId="0" applyNumberFormat="1" applyFont="1" applyFill="1" applyBorder="1" applyAlignment="1">
      <alignment horizontal="right" vertical="justify"/>
    </xf>
    <xf numFmtId="43" fontId="7" fillId="7" borderId="53" xfId="0" applyNumberFormat="1" applyFont="1" applyFill="1" applyBorder="1" applyAlignment="1">
      <alignment horizontal="right" vertical="justify"/>
    </xf>
    <xf numFmtId="43" fontId="7" fillId="7" borderId="52" xfId="0" applyNumberFormat="1" applyFont="1" applyFill="1" applyBorder="1" applyAlignment="1">
      <alignment horizontal="right" vertical="justify"/>
    </xf>
    <xf numFmtId="188" fontId="7" fillId="8" borderId="50" xfId="0" applyNumberFormat="1" applyFont="1" applyFill="1" applyBorder="1" applyAlignment="1">
      <alignment vertical="top"/>
    </xf>
    <xf numFmtId="188" fontId="7" fillId="8" borderId="51" xfId="0" applyNumberFormat="1" applyFont="1" applyFill="1" applyBorder="1" applyAlignment="1">
      <alignment horizontal="left" vertical="top"/>
    </xf>
    <xf numFmtId="0" fontId="7" fillId="8" borderId="52" xfId="0" applyFont="1" applyFill="1" applyBorder="1" applyAlignment="1">
      <alignment vertical="center"/>
    </xf>
    <xf numFmtId="0" fontId="7" fillId="8" borderId="50" xfId="0" applyFont="1" applyFill="1" applyBorder="1" applyAlignment="1">
      <alignment horizontal="center" vertical="center"/>
    </xf>
    <xf numFmtId="188" fontId="7" fillId="8" borderId="53" xfId="0" applyNumberFormat="1" applyFont="1" applyFill="1" applyBorder="1" applyAlignment="1">
      <alignment horizontal="right" vertical="justify"/>
    </xf>
    <xf numFmtId="188" fontId="13" fillId="8" borderId="52" xfId="0" applyNumberFormat="1" applyFont="1" applyFill="1" applyBorder="1" applyAlignment="1">
      <alignment horizontal="right" vertical="justify" wrapText="1"/>
    </xf>
    <xf numFmtId="43" fontId="12" fillId="8" borderId="51" xfId="0" applyNumberFormat="1" applyFont="1" applyFill="1" applyBorder="1" applyAlignment="1">
      <alignment horizontal="right" vertical="justify"/>
    </xf>
    <xf numFmtId="43" fontId="10" fillId="8" borderId="53" xfId="0" applyNumberFormat="1" applyFont="1" applyFill="1" applyBorder="1" applyAlignment="1">
      <alignment horizontal="right" vertical="justify" shrinkToFit="1"/>
    </xf>
    <xf numFmtId="43" fontId="10" fillId="8" borderId="52" xfId="0" applyNumberFormat="1" applyFont="1" applyFill="1" applyBorder="1" applyAlignment="1">
      <alignment horizontal="right" vertical="justify" wrapText="1"/>
    </xf>
    <xf numFmtId="188" fontId="6" fillId="0" borderId="61" xfId="0" applyNumberFormat="1" applyFont="1" applyBorder="1" applyAlignment="1">
      <alignment horizontal="right" vertical="top"/>
    </xf>
    <xf numFmtId="0" fontId="6" fillId="0" borderId="62" xfId="0" applyFont="1" applyBorder="1"/>
    <xf numFmtId="0" fontId="6" fillId="0" borderId="62" xfId="0" applyFont="1" applyBorder="1" applyAlignment="1">
      <alignment vertical="center"/>
    </xf>
    <xf numFmtId="0" fontId="6" fillId="0" borderId="63" xfId="0" applyFont="1" applyBorder="1" applyAlignment="1">
      <alignment vertical="center"/>
    </xf>
    <xf numFmtId="0" fontId="6" fillId="0" borderId="61" xfId="0" applyFont="1" applyBorder="1" applyAlignment="1">
      <alignment horizontal="center" vertical="top" wrapText="1"/>
    </xf>
    <xf numFmtId="188" fontId="6" fillId="0" borderId="64" xfId="0" applyNumberFormat="1" applyFont="1" applyBorder="1" applyAlignment="1">
      <alignment horizontal="right" vertical="justify" shrinkToFit="1"/>
    </xf>
    <xf numFmtId="188" fontId="6" fillId="0" borderId="63" xfId="0" applyNumberFormat="1" applyFont="1" applyBorder="1" applyAlignment="1">
      <alignment horizontal="right" vertical="justify" shrinkToFit="1"/>
    </xf>
    <xf numFmtId="43" fontId="6" fillId="0" borderId="53" xfId="0" applyNumberFormat="1" applyFont="1" applyBorder="1" applyAlignment="1">
      <alignment horizontal="right" vertical="justify" shrinkToFit="1"/>
    </xf>
    <xf numFmtId="43" fontId="6" fillId="0" borderId="64" xfId="0" applyNumberFormat="1" applyFont="1" applyBorder="1" applyAlignment="1">
      <alignment horizontal="right" vertical="justify" shrinkToFit="1"/>
    </xf>
    <xf numFmtId="43" fontId="6" fillId="0" borderId="63" xfId="0" applyNumberFormat="1" applyFont="1" applyBorder="1" applyAlignment="1">
      <alignment horizontal="right" vertical="justify" shrinkToFit="1"/>
    </xf>
    <xf numFmtId="0" fontId="6" fillId="0" borderId="59" xfId="0" applyFont="1" applyBorder="1"/>
    <xf numFmtId="43" fontId="6" fillId="0" borderId="60" xfId="0" applyNumberFormat="1" applyFont="1" applyBorder="1" applyAlignment="1">
      <alignment horizontal="right" vertical="justify" wrapText="1"/>
    </xf>
    <xf numFmtId="188" fontId="7" fillId="8" borderId="58" xfId="0" applyNumberFormat="1" applyFont="1" applyFill="1" applyBorder="1" applyAlignment="1">
      <alignment vertical="top"/>
    </xf>
    <xf numFmtId="188" fontId="7" fillId="8" borderId="59" xfId="0" applyNumberFormat="1" applyFont="1" applyFill="1" applyBorder="1" applyAlignment="1">
      <alignment horizontal="left" vertical="top"/>
    </xf>
    <xf numFmtId="0" fontId="7" fillId="8" borderId="60" xfId="0" applyFont="1" applyFill="1" applyBorder="1" applyAlignment="1">
      <alignment vertical="center"/>
    </xf>
    <xf numFmtId="0" fontId="7" fillId="8" borderId="58" xfId="0" applyFont="1" applyFill="1" applyBorder="1" applyAlignment="1">
      <alignment horizontal="center" vertical="center"/>
    </xf>
    <xf numFmtId="188" fontId="13" fillId="8" borderId="60" xfId="0" applyNumberFormat="1" applyFont="1" applyFill="1" applyBorder="1" applyAlignment="1">
      <alignment horizontal="right" vertical="justify" wrapText="1"/>
    </xf>
    <xf numFmtId="43" fontId="12" fillId="8" borderId="59" xfId="0" applyNumberFormat="1" applyFont="1" applyFill="1" applyBorder="1" applyAlignment="1">
      <alignment horizontal="right" vertical="justify"/>
    </xf>
    <xf numFmtId="43" fontId="10" fillId="8" borderId="60" xfId="0" applyNumberFormat="1" applyFont="1" applyFill="1" applyBorder="1" applyAlignment="1">
      <alignment horizontal="right" vertical="justify" wrapText="1"/>
    </xf>
    <xf numFmtId="189" fontId="6" fillId="0" borderId="77" xfId="0" applyNumberFormat="1" applyFont="1" applyBorder="1" applyAlignment="1">
      <alignment vertical="top" wrapText="1"/>
    </xf>
    <xf numFmtId="188" fontId="6" fillId="0" borderId="78" xfId="0" applyNumberFormat="1" applyFont="1" applyBorder="1" applyAlignment="1">
      <alignment horizontal="left"/>
    </xf>
    <xf numFmtId="0" fontId="6" fillId="0" borderId="78" xfId="0" applyFont="1" applyBorder="1" applyAlignment="1">
      <alignment vertical="center"/>
    </xf>
    <xf numFmtId="0" fontId="6" fillId="0" borderId="79" xfId="0" applyFont="1" applyBorder="1" applyAlignment="1">
      <alignment vertical="center"/>
    </xf>
    <xf numFmtId="0" fontId="6" fillId="0" borderId="77" xfId="0" applyFont="1" applyBorder="1" applyAlignment="1">
      <alignment horizontal="center" vertical="top" wrapText="1"/>
    </xf>
    <xf numFmtId="188" fontId="6" fillId="0" borderId="80" xfId="0" applyNumberFormat="1" applyFont="1" applyBorder="1" applyAlignment="1">
      <alignment horizontal="right" vertical="justify" wrapText="1"/>
    </xf>
    <xf numFmtId="188" fontId="6" fillId="0" borderId="79" xfId="0" applyNumberFormat="1" applyFont="1" applyBorder="1" applyAlignment="1">
      <alignment horizontal="right" vertical="justify" wrapText="1"/>
    </xf>
    <xf numFmtId="43" fontId="6" fillId="0" borderId="78" xfId="0" applyNumberFormat="1" applyFont="1" applyBorder="1" applyAlignment="1">
      <alignment horizontal="right" vertical="justify" wrapText="1"/>
    </xf>
    <xf numFmtId="43" fontId="6" fillId="0" borderId="80" xfId="0" applyNumberFormat="1" applyFont="1" applyBorder="1" applyAlignment="1">
      <alignment horizontal="right" vertical="justify" wrapText="1"/>
    </xf>
    <xf numFmtId="43" fontId="6" fillId="0" borderId="79" xfId="0" applyNumberFormat="1" applyFont="1" applyBorder="1" applyAlignment="1">
      <alignment horizontal="right" vertical="justify" wrapText="1"/>
    </xf>
    <xf numFmtId="188" fontId="7" fillId="8" borderId="61" xfId="0" applyNumberFormat="1" applyFont="1" applyFill="1" applyBorder="1" applyAlignment="1">
      <alignment vertical="top"/>
    </xf>
    <xf numFmtId="188" fontId="7" fillId="8" borderId="62" xfId="0" applyNumberFormat="1" applyFont="1" applyFill="1" applyBorder="1" applyAlignment="1">
      <alignment horizontal="left" vertical="top"/>
    </xf>
    <xf numFmtId="0" fontId="7" fillId="8" borderId="63" xfId="0" applyFont="1" applyFill="1" applyBorder="1" applyAlignment="1">
      <alignment vertical="center"/>
    </xf>
    <xf numFmtId="0" fontId="7" fillId="8" borderId="61" xfId="0" applyFont="1" applyFill="1" applyBorder="1" applyAlignment="1">
      <alignment horizontal="center" vertical="center"/>
    </xf>
    <xf numFmtId="188" fontId="7" fillId="8" borderId="64" xfId="0" applyNumberFormat="1" applyFont="1" applyFill="1" applyBorder="1" applyAlignment="1">
      <alignment horizontal="right" vertical="justify"/>
    </xf>
    <xf numFmtId="188" fontId="13" fillId="8" borderId="63" xfId="0" applyNumberFormat="1" applyFont="1" applyFill="1" applyBorder="1" applyAlignment="1">
      <alignment horizontal="right" vertical="justify" wrapText="1"/>
    </xf>
    <xf numFmtId="43" fontId="12" fillId="8" borderId="62" xfId="0" applyNumberFormat="1" applyFont="1" applyFill="1" applyBorder="1" applyAlignment="1">
      <alignment horizontal="right" vertical="justify"/>
    </xf>
    <xf numFmtId="43" fontId="10" fillId="8" borderId="64" xfId="0" applyNumberFormat="1" applyFont="1" applyFill="1" applyBorder="1" applyAlignment="1">
      <alignment horizontal="right" vertical="justify" shrinkToFit="1"/>
    </xf>
    <xf numFmtId="43" fontId="10" fillId="8" borderId="63" xfId="0" applyNumberFormat="1" applyFont="1" applyFill="1" applyBorder="1" applyAlignment="1">
      <alignment horizontal="right" vertical="justify" wrapText="1"/>
    </xf>
    <xf numFmtId="0" fontId="6" fillId="5" borderId="55" xfId="0" applyFont="1" applyFill="1" applyBorder="1"/>
    <xf numFmtId="0" fontId="8" fillId="5" borderId="55" xfId="0" applyFont="1" applyFill="1" applyBorder="1" applyAlignment="1">
      <alignment vertical="center"/>
    </xf>
    <xf numFmtId="188" fontId="6" fillId="5" borderId="57" xfId="0" applyNumberFormat="1" applyFont="1" applyFill="1" applyBorder="1" applyAlignment="1">
      <alignment horizontal="right" vertical="justify" wrapText="1"/>
    </xf>
    <xf numFmtId="188" fontId="7" fillId="5" borderId="56" xfId="0" applyNumberFormat="1" applyFont="1" applyFill="1" applyBorder="1" applyAlignment="1">
      <alignment horizontal="right" vertical="justify" wrapText="1"/>
    </xf>
    <xf numFmtId="43" fontId="7" fillId="5" borderId="55" xfId="0" applyNumberFormat="1" applyFont="1" applyFill="1" applyBorder="1" applyAlignment="1">
      <alignment horizontal="right" vertical="justify" wrapText="1"/>
    </xf>
    <xf numFmtId="188" fontId="6" fillId="2" borderId="58" xfId="0" applyNumberFormat="1" applyFont="1" applyFill="1" applyBorder="1" applyAlignment="1">
      <alignment horizontal="right" vertical="top"/>
    </xf>
    <xf numFmtId="0" fontId="7" fillId="2" borderId="59" xfId="0" applyFont="1" applyFill="1" applyBorder="1"/>
    <xf numFmtId="0" fontId="6" fillId="2" borderId="59" xfId="0" applyFont="1" applyFill="1" applyBorder="1" applyAlignment="1">
      <alignment vertical="center"/>
    </xf>
    <xf numFmtId="0" fontId="6" fillId="2" borderId="59" xfId="0" applyFont="1" applyFill="1" applyBorder="1"/>
    <xf numFmtId="0" fontId="6" fillId="2" borderId="60" xfId="0" applyFont="1" applyFill="1" applyBorder="1" applyAlignment="1">
      <alignment vertical="center"/>
    </xf>
    <xf numFmtId="0" fontId="6" fillId="2" borderId="58" xfId="0" applyFont="1" applyFill="1" applyBorder="1" applyAlignment="1">
      <alignment horizontal="center" vertical="top" wrapText="1"/>
    </xf>
    <xf numFmtId="188" fontId="6" fillId="2" borderId="53" xfId="0" applyNumberFormat="1" applyFont="1" applyFill="1" applyBorder="1" applyAlignment="1">
      <alignment horizontal="right" vertical="justify" wrapText="1"/>
    </xf>
    <xf numFmtId="188" fontId="6" fillId="2" borderId="60" xfId="0" applyNumberFormat="1" applyFont="1" applyFill="1" applyBorder="1" applyAlignment="1">
      <alignment horizontal="right" vertical="justify"/>
    </xf>
    <xf numFmtId="43" fontId="7" fillId="2" borderId="59" xfId="0" applyNumberFormat="1" applyFont="1" applyFill="1" applyBorder="1" applyAlignment="1">
      <alignment horizontal="right" vertical="justify" wrapText="1"/>
    </xf>
    <xf numFmtId="43" fontId="6" fillId="2" borderId="53" xfId="0" applyNumberFormat="1" applyFont="1" applyFill="1" applyBorder="1" applyAlignment="1">
      <alignment horizontal="right" vertical="justify" wrapText="1"/>
    </xf>
    <xf numFmtId="43" fontId="6" fillId="2" borderId="60" xfId="0" applyNumberFormat="1" applyFont="1" applyFill="1" applyBorder="1" applyAlignment="1">
      <alignment horizontal="right" vertical="justify" wrapText="1"/>
    </xf>
    <xf numFmtId="43" fontId="7" fillId="2" borderId="60" xfId="0" applyNumberFormat="1" applyFont="1" applyFill="1" applyBorder="1" applyAlignment="1">
      <alignment horizontal="right" vertical="justify" wrapText="1"/>
    </xf>
    <xf numFmtId="188" fontId="6" fillId="11" borderId="50" xfId="0" applyNumberFormat="1" applyFont="1" applyFill="1" applyBorder="1" applyAlignment="1">
      <alignment horizontal="right" vertical="top"/>
    </xf>
    <xf numFmtId="0" fontId="7" fillId="11" borderId="51" xfId="0" applyFont="1" applyFill="1" applyBorder="1"/>
    <xf numFmtId="0" fontId="6" fillId="11" borderId="51" xfId="0" applyFont="1" applyFill="1" applyBorder="1" applyAlignment="1">
      <alignment vertical="center"/>
    </xf>
    <xf numFmtId="0" fontId="6" fillId="11" borderId="51" xfId="0" applyFont="1" applyFill="1" applyBorder="1"/>
    <xf numFmtId="0" fontId="17" fillId="11" borderId="52" xfId="0" applyFont="1" applyFill="1" applyBorder="1" applyAlignment="1">
      <alignment vertical="center"/>
    </xf>
    <xf numFmtId="0" fontId="6" fillId="11" borderId="50" xfId="0" applyFont="1" applyFill="1" applyBorder="1" applyAlignment="1">
      <alignment horizontal="center" vertical="top" wrapText="1"/>
    </xf>
    <xf numFmtId="188" fontId="6" fillId="11" borderId="53" xfId="0" applyNumberFormat="1" applyFont="1" applyFill="1" applyBorder="1" applyAlignment="1">
      <alignment horizontal="right" vertical="justify" wrapText="1"/>
    </xf>
    <xf numFmtId="188" fontId="6" fillId="11" borderId="52" xfId="0" applyNumberFormat="1" applyFont="1" applyFill="1" applyBorder="1" applyAlignment="1">
      <alignment horizontal="right" vertical="justify" wrapText="1"/>
    </xf>
    <xf numFmtId="43" fontId="6" fillId="11" borderId="51" xfId="0" applyNumberFormat="1" applyFont="1" applyFill="1" applyBorder="1" applyAlignment="1">
      <alignment horizontal="right" vertical="justify" wrapText="1"/>
    </xf>
    <xf numFmtId="43" fontId="6" fillId="11" borderId="53" xfId="0" applyNumberFormat="1" applyFont="1" applyFill="1" applyBorder="1" applyAlignment="1">
      <alignment horizontal="right" vertical="justify" wrapText="1"/>
    </xf>
    <xf numFmtId="43" fontId="6" fillId="11" borderId="52" xfId="0" applyNumberFormat="1" applyFont="1" applyFill="1" applyBorder="1" applyAlignment="1">
      <alignment horizontal="right" vertical="justify" wrapText="1"/>
    </xf>
    <xf numFmtId="43" fontId="7" fillId="0" borderId="59" xfId="0" applyNumberFormat="1" applyFont="1" applyBorder="1" applyAlignment="1">
      <alignment horizontal="right" vertical="justify" wrapText="1"/>
    </xf>
    <xf numFmtId="43" fontId="7" fillId="0" borderId="60" xfId="0" applyNumberFormat="1" applyFont="1" applyBorder="1" applyAlignment="1">
      <alignment horizontal="right" vertical="justify" wrapText="1"/>
    </xf>
    <xf numFmtId="0" fontId="14" fillId="0" borderId="5" xfId="0" applyFont="1" applyBorder="1" applyAlignment="1">
      <alignment horizontal="center" vertical="center" shrinkToFit="1"/>
    </xf>
    <xf numFmtId="188" fontId="7" fillId="0" borderId="60" xfId="0" applyNumberFormat="1" applyFont="1" applyBorder="1" applyAlignment="1">
      <alignment horizontal="right" vertical="justify" wrapText="1"/>
    </xf>
    <xf numFmtId="188" fontId="6" fillId="11" borderId="58" xfId="0" applyNumberFormat="1" applyFont="1" applyFill="1" applyBorder="1" applyAlignment="1">
      <alignment horizontal="right" vertical="top"/>
    </xf>
    <xf numFmtId="0" fontId="6" fillId="11" borderId="59" xfId="0" applyFont="1" applyFill="1" applyBorder="1"/>
    <xf numFmtId="0" fontId="6" fillId="11" borderId="59" xfId="0" applyFont="1" applyFill="1" applyBorder="1" applyAlignment="1">
      <alignment vertical="center"/>
    </xf>
    <xf numFmtId="0" fontId="7" fillId="11" borderId="59" xfId="0" applyFont="1" applyFill="1" applyBorder="1"/>
    <xf numFmtId="0" fontId="6" fillId="11" borderId="60" xfId="0" applyFont="1" applyFill="1" applyBorder="1" applyAlignment="1">
      <alignment vertical="center"/>
    </xf>
    <xf numFmtId="0" fontId="6" fillId="11" borderId="58" xfId="0" applyFont="1" applyFill="1" applyBorder="1" applyAlignment="1">
      <alignment horizontal="center" vertical="top" wrapText="1"/>
    </xf>
    <xf numFmtId="188" fontId="6" fillId="11" borderId="60" xfId="0" applyNumberFormat="1" applyFont="1" applyFill="1" applyBorder="1" applyAlignment="1">
      <alignment horizontal="right" vertical="justify" wrapText="1"/>
    </xf>
    <xf numFmtId="43" fontId="6" fillId="11" borderId="59" xfId="0" applyNumberFormat="1" applyFont="1" applyFill="1" applyBorder="1" applyAlignment="1">
      <alignment horizontal="right" vertical="justify" wrapText="1"/>
    </xf>
    <xf numFmtId="43" fontId="6" fillId="11" borderId="60" xfId="0" applyNumberFormat="1" applyFont="1" applyFill="1" applyBorder="1" applyAlignment="1">
      <alignment horizontal="right" vertical="justify" wrapText="1"/>
    </xf>
    <xf numFmtId="188" fontId="6" fillId="0" borderId="53" xfId="0" applyNumberFormat="1" applyFont="1" applyFill="1" applyBorder="1" applyAlignment="1">
      <alignment horizontal="right" vertical="justify" wrapText="1"/>
    </xf>
    <xf numFmtId="43" fontId="6" fillId="0" borderId="59" xfId="0" applyNumberFormat="1" applyFont="1" applyFill="1" applyBorder="1" applyAlignment="1">
      <alignment horizontal="right" vertical="justify" wrapText="1"/>
    </xf>
    <xf numFmtId="188" fontId="6" fillId="0" borderId="77" xfId="0" applyNumberFormat="1" applyFont="1" applyBorder="1" applyAlignment="1">
      <alignment horizontal="right" vertical="top"/>
    </xf>
    <xf numFmtId="0" fontId="6" fillId="0" borderId="78" xfId="0" applyFont="1" applyBorder="1"/>
    <xf numFmtId="188" fontId="6" fillId="5" borderId="61" xfId="0" applyNumberFormat="1" applyFont="1" applyFill="1" applyBorder="1" applyAlignment="1">
      <alignment horizontal="right" vertical="top"/>
    </xf>
    <xf numFmtId="0" fontId="6" fillId="5" borderId="62" xfId="0" applyFont="1" applyFill="1" applyBorder="1"/>
    <xf numFmtId="0" fontId="18" fillId="5" borderId="62" xfId="0" applyFont="1" applyFill="1" applyBorder="1" applyAlignment="1">
      <alignment vertical="center"/>
    </xf>
    <xf numFmtId="0" fontId="6" fillId="5" borderId="63" xfId="0" applyFont="1" applyFill="1" applyBorder="1" applyAlignment="1">
      <alignment vertical="center"/>
    </xf>
    <xf numFmtId="0" fontId="6" fillId="5" borderId="61" xfId="0" applyFont="1" applyFill="1" applyBorder="1" applyAlignment="1">
      <alignment horizontal="center" vertical="top" wrapText="1"/>
    </xf>
    <xf numFmtId="188" fontId="6" fillId="5" borderId="64" xfId="0" applyNumberFormat="1" applyFont="1" applyFill="1" applyBorder="1" applyAlignment="1">
      <alignment horizontal="right" vertical="justify" wrapText="1"/>
    </xf>
    <xf numFmtId="43" fontId="6" fillId="5" borderId="62" xfId="0" applyNumberFormat="1" applyFont="1" applyFill="1" applyBorder="1" applyAlignment="1">
      <alignment horizontal="right" vertical="justify" wrapText="1"/>
    </xf>
    <xf numFmtId="43" fontId="6" fillId="5" borderId="64" xfId="0" applyNumberFormat="1" applyFont="1" applyFill="1" applyBorder="1" applyAlignment="1">
      <alignment horizontal="right" vertical="justify" wrapText="1"/>
    </xf>
    <xf numFmtId="43" fontId="6" fillId="5" borderId="63" xfId="0" applyNumberFormat="1" applyFont="1" applyFill="1" applyBorder="1" applyAlignment="1">
      <alignment horizontal="right" vertical="justify" wrapText="1"/>
    </xf>
    <xf numFmtId="0" fontId="8" fillId="5" borderId="51" xfId="0" applyFont="1" applyFill="1" applyBorder="1" applyAlignment="1">
      <alignment vertical="center"/>
    </xf>
    <xf numFmtId="43" fontId="6" fillId="5" borderId="51" xfId="0" applyNumberFormat="1" applyFont="1" applyFill="1" applyBorder="1" applyAlignment="1">
      <alignment horizontal="right" vertical="justify" wrapText="1"/>
    </xf>
    <xf numFmtId="43" fontId="6" fillId="5" borderId="52" xfId="0" applyNumberFormat="1" applyFont="1" applyFill="1" applyBorder="1" applyAlignment="1">
      <alignment horizontal="right" vertical="justify" wrapText="1"/>
    </xf>
    <xf numFmtId="0" fontId="6" fillId="0" borderId="59" xfId="0" quotePrefix="1" applyFont="1" applyBorder="1"/>
    <xf numFmtId="188" fontId="6" fillId="0" borderId="53" xfId="0" applyNumberFormat="1" applyFont="1" applyBorder="1" applyAlignment="1">
      <alignment horizontal="right" vertical="justify"/>
    </xf>
    <xf numFmtId="43" fontId="6" fillId="0" borderId="53" xfId="0" applyNumberFormat="1" applyFont="1" applyBorder="1" applyAlignment="1">
      <alignment horizontal="right" vertical="justify"/>
    </xf>
    <xf numFmtId="43" fontId="6" fillId="0" borderId="60" xfId="0" applyNumberFormat="1" applyFont="1" applyBorder="1" applyAlignment="1">
      <alignment horizontal="right" vertical="justify"/>
    </xf>
    <xf numFmtId="0" fontId="19" fillId="5" borderId="51" xfId="0" applyFont="1" applyFill="1" applyBorder="1" applyAlignment="1">
      <alignment vertical="center"/>
    </xf>
    <xf numFmtId="0" fontId="8" fillId="5" borderId="51" xfId="0" applyFont="1" applyFill="1" applyBorder="1"/>
    <xf numFmtId="188" fontId="6" fillId="5" borderId="52" xfId="0" applyNumberFormat="1" applyFont="1" applyFill="1" applyBorder="1" applyAlignment="1">
      <alignment horizontal="right" vertical="justify" wrapText="1"/>
    </xf>
    <xf numFmtId="188" fontId="6" fillId="5" borderId="51" xfId="0" applyNumberFormat="1" applyFont="1" applyFill="1" applyBorder="1" applyAlignment="1">
      <alignment vertical="top" wrapText="1"/>
    </xf>
    <xf numFmtId="188" fontId="8" fillId="5" borderId="51" xfId="0" applyNumberFormat="1" applyFont="1" applyFill="1" applyBorder="1" applyAlignment="1">
      <alignment vertical="top" wrapText="1"/>
    </xf>
    <xf numFmtId="0" fontId="6" fillId="5" borderId="50" xfId="0" applyFont="1" applyFill="1" applyBorder="1" applyAlignment="1">
      <alignment horizontal="center" vertical="center"/>
    </xf>
    <xf numFmtId="0" fontId="6" fillId="12" borderId="50" xfId="0" applyFont="1" applyFill="1" applyBorder="1"/>
    <xf numFmtId="0" fontId="6" fillId="12" borderId="51" xfId="0" applyFont="1" applyFill="1" applyBorder="1"/>
    <xf numFmtId="0" fontId="6" fillId="12" borderId="52" xfId="0" applyFont="1" applyFill="1" applyBorder="1"/>
    <xf numFmtId="0" fontId="6" fillId="12" borderId="50" xfId="0" applyFont="1" applyFill="1" applyBorder="1" applyAlignment="1">
      <alignment horizontal="center" vertical="top" wrapText="1"/>
    </xf>
    <xf numFmtId="188" fontId="6" fillId="12" borderId="53" xfId="0" applyNumberFormat="1" applyFont="1" applyFill="1" applyBorder="1" applyAlignment="1">
      <alignment horizontal="right" vertical="justify"/>
    </xf>
    <xf numFmtId="43" fontId="6" fillId="12" borderId="51" xfId="0" applyNumberFormat="1" applyFont="1" applyFill="1" applyBorder="1" applyAlignment="1">
      <alignment horizontal="right" vertical="justify" wrapText="1"/>
    </xf>
    <xf numFmtId="43" fontId="6" fillId="12" borderId="57" xfId="0" applyNumberFormat="1" applyFont="1" applyFill="1" applyBorder="1" applyAlignment="1">
      <alignment horizontal="right" vertical="justify"/>
    </xf>
    <xf numFmtId="43" fontId="6" fillId="12" borderId="65" xfId="0" applyNumberFormat="1" applyFont="1" applyFill="1" applyBorder="1" applyAlignment="1">
      <alignment horizontal="right" vertical="justify"/>
    </xf>
    <xf numFmtId="43" fontId="6" fillId="12" borderId="53" xfId="0" applyNumberFormat="1" applyFont="1" applyFill="1" applyBorder="1" applyAlignment="1">
      <alignment horizontal="right" vertical="justify"/>
    </xf>
    <xf numFmtId="0" fontId="6" fillId="0" borderId="4" xfId="0" applyFont="1" applyBorder="1"/>
    <xf numFmtId="0" fontId="6" fillId="0" borderId="8" xfId="0" applyFont="1" applyBorder="1"/>
    <xf numFmtId="0" fontId="6" fillId="13" borderId="50" xfId="0" applyFont="1" applyFill="1" applyBorder="1"/>
    <xf numFmtId="0" fontId="6" fillId="13" borderId="51" xfId="0" applyFont="1" applyFill="1" applyBorder="1"/>
    <xf numFmtId="0" fontId="6" fillId="13" borderId="52" xfId="0" applyFont="1" applyFill="1" applyBorder="1"/>
    <xf numFmtId="0" fontId="6" fillId="13" borderId="50" xfId="0" applyFont="1" applyFill="1" applyBorder="1" applyAlignment="1">
      <alignment horizontal="center" vertical="center"/>
    </xf>
    <xf numFmtId="188" fontId="6" fillId="13" borderId="53" xfId="0" applyNumberFormat="1" applyFont="1" applyFill="1" applyBorder="1" applyAlignment="1">
      <alignment horizontal="right" vertical="justify" shrinkToFit="1"/>
    </xf>
    <xf numFmtId="188" fontId="6" fillId="13" borderId="52" xfId="0" applyNumberFormat="1" applyFont="1" applyFill="1" applyBorder="1" applyAlignment="1">
      <alignment horizontal="right" vertical="justify"/>
    </xf>
    <xf numFmtId="43" fontId="6" fillId="13" borderId="51" xfId="0" applyNumberFormat="1" applyFont="1" applyFill="1" applyBorder="1" applyAlignment="1">
      <alignment horizontal="right" vertical="justify" wrapText="1"/>
    </xf>
    <xf numFmtId="43" fontId="6" fillId="13" borderId="53" xfId="0" applyNumberFormat="1" applyFont="1" applyFill="1" applyBorder="1" applyAlignment="1">
      <alignment horizontal="right" vertical="justify"/>
    </xf>
    <xf numFmtId="43" fontId="6" fillId="13" borderId="52" xfId="0" applyNumberFormat="1" applyFont="1" applyFill="1" applyBorder="1" applyAlignment="1">
      <alignment horizontal="right" vertical="justify"/>
    </xf>
    <xf numFmtId="0" fontId="6" fillId="0" borderId="0" xfId="0" applyFont="1"/>
    <xf numFmtId="0" fontId="6" fillId="0" borderId="58" xfId="0" applyFont="1" applyBorder="1"/>
    <xf numFmtId="0" fontId="6" fillId="0" borderId="60" xfId="0" applyFont="1" applyBorder="1"/>
    <xf numFmtId="0" fontId="6" fillId="0" borderId="58" xfId="0" applyFont="1" applyBorder="1" applyAlignment="1">
      <alignment horizontal="center" vertical="center"/>
    </xf>
    <xf numFmtId="188" fontId="6" fillId="0" borderId="60" xfId="0" applyNumberFormat="1" applyFont="1" applyBorder="1" applyAlignment="1">
      <alignment horizontal="right" vertical="justify"/>
    </xf>
    <xf numFmtId="0" fontId="6" fillId="12" borderId="52" xfId="0" applyFont="1" applyFill="1" applyBorder="1" applyAlignment="1">
      <alignment horizontal="center" vertical="center"/>
    </xf>
    <xf numFmtId="0" fontId="6" fillId="12" borderId="50" xfId="0" applyFont="1" applyFill="1" applyBorder="1" applyAlignment="1">
      <alignment horizontal="center"/>
    </xf>
    <xf numFmtId="188" fontId="6" fillId="12" borderId="52" xfId="0" applyNumberFormat="1" applyFont="1" applyFill="1" applyBorder="1" applyAlignment="1">
      <alignment horizontal="right" vertical="justify"/>
    </xf>
    <xf numFmtId="43" fontId="7" fillId="12" borderId="53" xfId="0" applyNumberFormat="1" applyFont="1" applyFill="1" applyBorder="1" applyAlignment="1">
      <alignment horizontal="right" vertical="justify"/>
    </xf>
    <xf numFmtId="43" fontId="6" fillId="12" borderId="52" xfId="0" applyNumberFormat="1" applyFont="1" applyFill="1" applyBorder="1" applyAlignment="1">
      <alignment horizontal="right" vertical="justify" wrapText="1"/>
    </xf>
    <xf numFmtId="0" fontId="6" fillId="0" borderId="7" xfId="0" applyFont="1" applyBorder="1"/>
    <xf numFmtId="0" fontId="6" fillId="0" borderId="5" xfId="0" applyFont="1" applyBorder="1"/>
    <xf numFmtId="43" fontId="7" fillId="0" borderId="53" xfId="0" applyNumberFormat="1" applyFont="1" applyBorder="1" applyAlignment="1">
      <alignment horizontal="right" vertical="justify"/>
    </xf>
    <xf numFmtId="0" fontId="6" fillId="0" borderId="60" xfId="0" applyFont="1" applyBorder="1" applyAlignment="1">
      <alignment horizontal="center" vertical="center"/>
    </xf>
    <xf numFmtId="0" fontId="6" fillId="12" borderId="50" xfId="0" applyFont="1" applyFill="1" applyBorder="1" applyAlignment="1">
      <alignment horizontal="center" vertical="center"/>
    </xf>
    <xf numFmtId="43" fontId="6" fillId="12" borderId="51" xfId="0" applyNumberFormat="1" applyFont="1" applyFill="1" applyBorder="1" applyAlignment="1">
      <alignment horizontal="right" vertical="justify"/>
    </xf>
    <xf numFmtId="43" fontId="6" fillId="12" borderId="52" xfId="0" applyNumberFormat="1" applyFont="1" applyFill="1" applyBorder="1" applyAlignment="1">
      <alignment horizontal="right" vertical="justify"/>
    </xf>
    <xf numFmtId="0" fontId="6" fillId="0" borderId="77" xfId="0" applyFont="1" applyBorder="1"/>
    <xf numFmtId="0" fontId="6" fillId="0" borderId="79" xfId="0" applyFont="1" applyBorder="1" applyAlignment="1">
      <alignment horizontal="center" vertical="center"/>
    </xf>
    <xf numFmtId="0" fontId="6" fillId="0" borderId="77" xfId="0" applyFont="1" applyBorder="1" applyAlignment="1">
      <alignment horizontal="center" vertical="center"/>
    </xf>
    <xf numFmtId="188" fontId="6" fillId="0" borderId="80" xfId="0" applyNumberFormat="1" applyFont="1" applyBorder="1" applyAlignment="1">
      <alignment horizontal="right" vertical="justify"/>
    </xf>
    <xf numFmtId="43" fontId="7" fillId="0" borderId="80" xfId="0" applyNumberFormat="1" applyFont="1" applyBorder="1" applyAlignment="1">
      <alignment horizontal="right" vertical="justify"/>
    </xf>
    <xf numFmtId="0" fontId="7" fillId="3" borderId="61" xfId="0" applyFont="1" applyFill="1" applyBorder="1" applyAlignment="1">
      <alignment vertical="center"/>
    </xf>
    <xf numFmtId="0" fontId="7" fillId="3" borderId="62" xfId="0" applyFont="1" applyFill="1" applyBorder="1" applyAlignment="1">
      <alignment vertical="center"/>
    </xf>
    <xf numFmtId="0" fontId="7" fillId="3" borderId="63" xfId="0" applyFont="1" applyFill="1" applyBorder="1" applyAlignment="1">
      <alignment vertical="center"/>
    </xf>
    <xf numFmtId="0" fontId="7" fillId="3" borderId="61" xfId="0" applyFont="1" applyFill="1" applyBorder="1" applyAlignment="1">
      <alignment horizontal="center" vertical="center"/>
    </xf>
    <xf numFmtId="188" fontId="7" fillId="3" borderId="64" xfId="0" applyNumberFormat="1" applyFont="1" applyFill="1" applyBorder="1" applyAlignment="1">
      <alignment horizontal="right" vertical="justify"/>
    </xf>
    <xf numFmtId="188" fontId="7" fillId="3" borderId="63" xfId="0" applyNumberFormat="1" applyFont="1" applyFill="1" applyBorder="1" applyAlignment="1">
      <alignment horizontal="right" vertical="justify"/>
    </xf>
    <xf numFmtId="43" fontId="7" fillId="3" borderId="62" xfId="0" applyNumberFormat="1" applyFont="1" applyFill="1" applyBorder="1" applyAlignment="1">
      <alignment horizontal="right" vertical="justify"/>
    </xf>
    <xf numFmtId="43" fontId="7" fillId="3" borderId="64" xfId="0" applyNumberFormat="1" applyFont="1" applyFill="1" applyBorder="1" applyAlignment="1">
      <alignment horizontal="right" vertical="justify"/>
    </xf>
    <xf numFmtId="43" fontId="7" fillId="3" borderId="63" xfId="0" applyNumberFormat="1" applyFont="1" applyFill="1" applyBorder="1" applyAlignment="1">
      <alignment horizontal="right" vertical="justify"/>
    </xf>
    <xf numFmtId="0" fontId="8" fillId="14" borderId="50" xfId="0" applyFont="1" applyFill="1" applyBorder="1" applyAlignment="1">
      <alignment horizontal="left" vertical="center"/>
    </xf>
    <xf numFmtId="0" fontId="7" fillId="14" borderId="51" xfId="0" applyFont="1" applyFill="1" applyBorder="1" applyAlignment="1">
      <alignment horizontal="left" vertical="center"/>
    </xf>
    <xf numFmtId="0" fontId="7" fillId="14" borderId="52" xfId="0" applyFont="1" applyFill="1" applyBorder="1" applyAlignment="1">
      <alignment horizontal="left" vertical="center"/>
    </xf>
    <xf numFmtId="0" fontId="7" fillId="14" borderId="50" xfId="0" applyFont="1" applyFill="1" applyBorder="1" applyAlignment="1">
      <alignment horizontal="center" vertical="center"/>
    </xf>
    <xf numFmtId="188" fontId="7" fillId="14" borderId="53" xfId="0" applyNumberFormat="1" applyFont="1" applyFill="1" applyBorder="1" applyAlignment="1">
      <alignment horizontal="right" vertical="justify"/>
    </xf>
    <xf numFmtId="188" fontId="7" fillId="14" borderId="52" xfId="0" applyNumberFormat="1" applyFont="1" applyFill="1" applyBorder="1" applyAlignment="1">
      <alignment horizontal="right" vertical="justify"/>
    </xf>
    <xf numFmtId="43" fontId="7" fillId="14" borderId="51" xfId="0" applyNumberFormat="1" applyFont="1" applyFill="1" applyBorder="1" applyAlignment="1">
      <alignment horizontal="right" vertical="justify"/>
    </xf>
    <xf numFmtId="43" fontId="7" fillId="14" borderId="53" xfId="0" applyNumberFormat="1" applyFont="1" applyFill="1" applyBorder="1" applyAlignment="1">
      <alignment horizontal="right" vertical="justify"/>
    </xf>
    <xf numFmtId="43" fontId="7" fillId="14" borderId="52" xfId="0" applyNumberFormat="1" applyFont="1" applyFill="1" applyBorder="1" applyAlignment="1">
      <alignment horizontal="right" vertical="justify"/>
    </xf>
    <xf numFmtId="0" fontId="6" fillId="0" borderId="58" xfId="0" applyFont="1" applyBorder="1" applyAlignment="1">
      <alignment vertical="center"/>
    </xf>
    <xf numFmtId="0" fontId="7" fillId="14" borderId="50" xfId="0" quotePrefix="1" applyFont="1" applyFill="1" applyBorder="1" applyAlignment="1">
      <alignment vertical="center"/>
    </xf>
    <xf numFmtId="0" fontId="6" fillId="14" borderId="51" xfId="0" applyFont="1" applyFill="1" applyBorder="1" applyAlignment="1">
      <alignment vertical="center"/>
    </xf>
    <xf numFmtId="0" fontId="6" fillId="14" borderId="51" xfId="0" applyFont="1" applyFill="1" applyBorder="1"/>
    <xf numFmtId="0" fontId="6" fillId="14" borderId="52" xfId="0" applyFont="1" applyFill="1" applyBorder="1" applyAlignment="1">
      <alignment vertical="center"/>
    </xf>
    <xf numFmtId="0" fontId="6" fillId="14" borderId="50" xfId="0" applyFont="1" applyFill="1" applyBorder="1" applyAlignment="1">
      <alignment horizontal="center" vertical="top" wrapText="1"/>
    </xf>
    <xf numFmtId="188" fontId="6" fillId="14" borderId="53" xfId="0" applyNumberFormat="1" applyFont="1" applyFill="1" applyBorder="1" applyAlignment="1">
      <alignment horizontal="right" vertical="justify" wrapText="1"/>
    </xf>
    <xf numFmtId="188" fontId="6" fillId="14" borderId="52" xfId="0" applyNumberFormat="1" applyFont="1" applyFill="1" applyBorder="1" applyAlignment="1">
      <alignment horizontal="right" vertical="justify" wrapText="1"/>
    </xf>
    <xf numFmtId="43" fontId="6" fillId="14" borderId="51" xfId="0" applyNumberFormat="1" applyFont="1" applyFill="1" applyBorder="1" applyAlignment="1">
      <alignment horizontal="right" vertical="justify" wrapText="1"/>
    </xf>
    <xf numFmtId="43" fontId="7" fillId="14" borderId="53" xfId="0" applyNumberFormat="1" applyFont="1" applyFill="1" applyBorder="1" applyAlignment="1">
      <alignment horizontal="right" vertical="justify" wrapText="1"/>
    </xf>
    <xf numFmtId="43" fontId="7" fillId="14" borderId="52" xfId="0" applyNumberFormat="1" applyFont="1" applyFill="1" applyBorder="1" applyAlignment="1">
      <alignment horizontal="right" vertical="justify" wrapText="1"/>
    </xf>
    <xf numFmtId="0" fontId="7" fillId="7" borderId="50" xfId="0" applyFont="1" applyFill="1" applyBorder="1" applyAlignment="1">
      <alignment horizontal="left" vertical="center"/>
    </xf>
    <xf numFmtId="0" fontId="7" fillId="7" borderId="51" xfId="0" applyFont="1" applyFill="1" applyBorder="1" applyAlignment="1">
      <alignment horizontal="left" vertical="center"/>
    </xf>
    <xf numFmtId="0" fontId="7" fillId="7" borderId="52" xfId="0" applyFont="1" applyFill="1" applyBorder="1" applyAlignment="1">
      <alignment horizontal="left" vertical="center"/>
    </xf>
    <xf numFmtId="0" fontId="6" fillId="15" borderId="50" xfId="0" applyFont="1" applyFill="1" applyBorder="1" applyAlignment="1">
      <alignment vertical="center"/>
    </xf>
    <xf numFmtId="188" fontId="6" fillId="15" borderId="51" xfId="0" applyNumberFormat="1" applyFont="1" applyFill="1" applyBorder="1" applyAlignment="1">
      <alignment horizontal="left" vertical="top"/>
    </xf>
    <xf numFmtId="0" fontId="6" fillId="15" borderId="52" xfId="0" applyFont="1" applyFill="1" applyBorder="1" applyAlignment="1">
      <alignment vertical="center"/>
    </xf>
    <xf numFmtId="0" fontId="6" fillId="15" borderId="50" xfId="0" applyFont="1" applyFill="1" applyBorder="1" applyAlignment="1">
      <alignment horizontal="center" vertical="center"/>
    </xf>
    <xf numFmtId="0" fontId="6" fillId="15" borderId="66" xfId="0" applyFont="1" applyFill="1" applyBorder="1"/>
    <xf numFmtId="0" fontId="6" fillId="15" borderId="5" xfId="0" applyFont="1" applyFill="1" applyBorder="1"/>
    <xf numFmtId="43" fontId="6" fillId="0" borderId="59" xfId="0" applyNumberFormat="1" applyFont="1" applyBorder="1" applyAlignment="1">
      <alignment horizontal="right" vertical="justify"/>
    </xf>
    <xf numFmtId="0" fontId="6" fillId="0" borderId="67" xfId="0" applyFont="1" applyBorder="1" applyAlignment="1">
      <alignment vertical="center"/>
    </xf>
    <xf numFmtId="188" fontId="6" fillId="15" borderId="68" xfId="0" applyNumberFormat="1" applyFont="1" applyFill="1" applyBorder="1" applyAlignment="1">
      <alignment horizontal="left" vertical="top"/>
    </xf>
    <xf numFmtId="0" fontId="6" fillId="0" borderId="69" xfId="0" applyFont="1" applyBorder="1" applyAlignment="1">
      <alignment vertical="center"/>
    </xf>
    <xf numFmtId="0" fontId="6" fillId="0" borderId="70" xfId="0" applyFont="1" applyBorder="1" applyAlignment="1">
      <alignment horizontal="center" vertical="center"/>
    </xf>
    <xf numFmtId="0" fontId="6" fillId="15" borderId="71" xfId="0" applyFont="1" applyFill="1" applyBorder="1" applyAlignment="1">
      <alignment horizontal="center" vertical="center"/>
    </xf>
    <xf numFmtId="188" fontId="6" fillId="0" borderId="72" xfId="0" applyNumberFormat="1" applyFont="1" applyBorder="1" applyAlignment="1">
      <alignment horizontal="right" vertical="justify"/>
    </xf>
    <xf numFmtId="188" fontId="6" fillId="0" borderId="70" xfId="0" applyNumberFormat="1" applyFont="1" applyBorder="1" applyAlignment="1">
      <alignment horizontal="right" vertical="justify"/>
    </xf>
    <xf numFmtId="43" fontId="6" fillId="0" borderId="69" xfId="0" applyNumberFormat="1" applyFont="1" applyBorder="1" applyAlignment="1">
      <alignment horizontal="right" vertical="justify"/>
    </xf>
    <xf numFmtId="43" fontId="6" fillId="0" borderId="72" xfId="0" applyNumberFormat="1" applyFont="1" applyBorder="1" applyAlignment="1">
      <alignment horizontal="right" vertical="justify"/>
    </xf>
    <xf numFmtId="43" fontId="6" fillId="0" borderId="70" xfId="0" applyNumberFormat="1" applyFont="1" applyBorder="1" applyAlignment="1">
      <alignment horizontal="right" vertical="justify"/>
    </xf>
    <xf numFmtId="0" fontId="6" fillId="0" borderId="10" xfId="0" applyFont="1" applyBorder="1" applyAlignment="1">
      <alignment vertical="center"/>
    </xf>
    <xf numFmtId="0" fontId="20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188" fontId="6" fillId="0" borderId="10" xfId="0" applyNumberFormat="1" applyFont="1" applyBorder="1" applyAlignment="1">
      <alignment horizontal="right" vertical="center"/>
    </xf>
    <xf numFmtId="187" fontId="6" fillId="0" borderId="10" xfId="0" applyNumberFormat="1" applyFont="1" applyBorder="1" applyAlignment="1">
      <alignment horizontal="right" vertical="center"/>
    </xf>
    <xf numFmtId="0" fontId="21" fillId="0" borderId="10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188" fontId="6" fillId="0" borderId="5" xfId="0" applyNumberFormat="1" applyFont="1" applyBorder="1" applyAlignment="1">
      <alignment horizontal="right" vertical="center"/>
    </xf>
    <xf numFmtId="187" fontId="6" fillId="0" borderId="5" xfId="0" applyNumberFormat="1" applyFont="1" applyBorder="1" applyAlignment="1">
      <alignment horizontal="right" vertical="center"/>
    </xf>
    <xf numFmtId="0" fontId="22" fillId="0" borderId="5" xfId="0" applyFont="1" applyBorder="1" applyAlignment="1">
      <alignment horizontal="left" vertical="center"/>
    </xf>
    <xf numFmtId="0" fontId="20" fillId="0" borderId="5" xfId="0" applyFont="1" applyBorder="1" applyAlignment="1">
      <alignment horizontal="left" vertical="center"/>
    </xf>
    <xf numFmtId="0" fontId="24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88" fontId="3" fillId="0" borderId="0" xfId="0" applyNumberFormat="1" applyFont="1" applyAlignment="1"/>
    <xf numFmtId="0" fontId="7" fillId="3" borderId="24" xfId="0" applyFont="1" applyFill="1" applyBorder="1" applyAlignment="1">
      <alignment horizontal="left" vertical="center"/>
    </xf>
    <xf numFmtId="43" fontId="7" fillId="3" borderId="23" xfId="0" applyNumberFormat="1" applyFont="1" applyFill="1" applyBorder="1" applyAlignment="1">
      <alignment horizontal="right" vertical="justify"/>
    </xf>
    <xf numFmtId="43" fontId="7" fillId="3" borderId="26" xfId="0" applyNumberFormat="1" applyFont="1" applyFill="1" applyBorder="1" applyAlignment="1">
      <alignment horizontal="right" vertical="justify"/>
    </xf>
    <xf numFmtId="43" fontId="7" fillId="3" borderId="28" xfId="0" applyNumberFormat="1" applyFont="1" applyFill="1" applyBorder="1" applyAlignment="1">
      <alignment horizontal="right" vertical="justify"/>
    </xf>
    <xf numFmtId="187" fontId="6" fillId="0" borderId="5" xfId="0" applyNumberFormat="1" applyFont="1" applyBorder="1" applyAlignment="1">
      <alignment vertical="center"/>
    </xf>
    <xf numFmtId="188" fontId="7" fillId="7" borderId="31" xfId="0" applyNumberFormat="1" applyFont="1" applyFill="1" applyBorder="1" applyAlignment="1">
      <alignment vertical="top"/>
    </xf>
    <xf numFmtId="43" fontId="6" fillId="7" borderId="30" xfId="0" applyNumberFormat="1" applyFont="1" applyFill="1" applyBorder="1" applyAlignment="1">
      <alignment horizontal="right" vertical="justify"/>
    </xf>
    <xf numFmtId="43" fontId="6" fillId="7" borderId="35" xfId="0" applyNumberFormat="1" applyFont="1" applyFill="1" applyBorder="1" applyAlignment="1">
      <alignment horizontal="right" vertical="justify"/>
    </xf>
    <xf numFmtId="188" fontId="6" fillId="8" borderId="31" xfId="0" applyNumberFormat="1" applyFont="1" applyFill="1" applyBorder="1" applyAlignment="1">
      <alignment vertical="top"/>
    </xf>
    <xf numFmtId="43" fontId="13" fillId="8" borderId="30" xfId="0" applyNumberFormat="1" applyFont="1" applyFill="1" applyBorder="1" applyAlignment="1">
      <alignment horizontal="right" vertical="justify" shrinkToFit="1"/>
    </xf>
    <xf numFmtId="43" fontId="13" fillId="8" borderId="33" xfId="0" applyNumberFormat="1" applyFont="1" applyFill="1" applyBorder="1" applyAlignment="1">
      <alignment horizontal="right" vertical="justify" shrinkToFit="1"/>
    </xf>
    <xf numFmtId="43" fontId="7" fillId="8" borderId="35" xfId="0" applyNumberFormat="1" applyFont="1" applyFill="1" applyBorder="1" applyAlignment="1">
      <alignment horizontal="right" vertical="justify" wrapText="1"/>
    </xf>
    <xf numFmtId="189" fontId="6" fillId="5" borderId="24" xfId="0" applyNumberFormat="1" applyFont="1" applyFill="1" applyBorder="1" applyAlignment="1">
      <alignment vertical="top"/>
    </xf>
    <xf numFmtId="189" fontId="6" fillId="0" borderId="41" xfId="0" applyNumberFormat="1" applyFont="1" applyBorder="1" applyAlignment="1">
      <alignment vertical="top"/>
    </xf>
    <xf numFmtId="188" fontId="7" fillId="9" borderId="31" xfId="0" applyNumberFormat="1" applyFont="1" applyFill="1" applyBorder="1" applyAlignment="1">
      <alignment vertical="top"/>
    </xf>
    <xf numFmtId="0" fontId="6" fillId="7" borderId="61" xfId="0" applyFont="1" applyFill="1" applyBorder="1" applyAlignment="1">
      <alignment horizontal="left" vertical="center"/>
    </xf>
    <xf numFmtId="0" fontId="7" fillId="10" borderId="50" xfId="0" applyFont="1" applyFill="1" applyBorder="1" applyAlignment="1">
      <alignment horizontal="left" vertical="center"/>
    </xf>
    <xf numFmtId="0" fontId="7" fillId="8" borderId="50" xfId="0" applyFont="1" applyFill="1" applyBorder="1" applyAlignment="1">
      <alignment horizontal="left" vertical="center"/>
    </xf>
    <xf numFmtId="188" fontId="7" fillId="8" borderId="52" xfId="0" applyNumberFormat="1" applyFont="1" applyFill="1" applyBorder="1" applyAlignment="1">
      <alignment horizontal="right" vertical="justify"/>
    </xf>
    <xf numFmtId="43" fontId="10" fillId="8" borderId="52" xfId="0" applyNumberFormat="1" applyFont="1" applyFill="1" applyBorder="1" applyAlignment="1">
      <alignment horizontal="right" vertical="justify" shrinkToFit="1"/>
    </xf>
    <xf numFmtId="0" fontId="7" fillId="8" borderId="58" xfId="0" applyFont="1" applyFill="1" applyBorder="1" applyAlignment="1">
      <alignment horizontal="left" vertical="center"/>
    </xf>
    <xf numFmtId="188" fontId="7" fillId="8" borderId="60" xfId="0" applyNumberFormat="1" applyFont="1" applyFill="1" applyBorder="1" applyAlignment="1">
      <alignment horizontal="right" vertical="justify"/>
    </xf>
    <xf numFmtId="43" fontId="10" fillId="8" borderId="60" xfId="0" applyNumberFormat="1" applyFont="1" applyFill="1" applyBorder="1" applyAlignment="1">
      <alignment horizontal="right" vertical="justify" shrinkToFit="1"/>
    </xf>
    <xf numFmtId="0" fontId="7" fillId="8" borderId="61" xfId="0" applyFont="1" applyFill="1" applyBorder="1" applyAlignment="1">
      <alignment horizontal="left" vertical="center"/>
    </xf>
    <xf numFmtId="188" fontId="7" fillId="8" borderId="63" xfId="0" applyNumberFormat="1" applyFont="1" applyFill="1" applyBorder="1" applyAlignment="1">
      <alignment horizontal="right" vertical="justify"/>
    </xf>
    <xf numFmtId="188" fontId="6" fillId="2" borderId="60" xfId="0" applyNumberFormat="1" applyFont="1" applyFill="1" applyBorder="1" applyAlignment="1">
      <alignment horizontal="right" vertical="justify" wrapText="1"/>
    </xf>
    <xf numFmtId="43" fontId="6" fillId="2" borderId="59" xfId="0" applyNumberFormat="1" applyFont="1" applyFill="1" applyBorder="1" applyAlignment="1">
      <alignment horizontal="right" vertical="justify" wrapText="1"/>
    </xf>
    <xf numFmtId="188" fontId="7" fillId="11" borderId="60" xfId="0" applyNumberFormat="1" applyFont="1" applyFill="1" applyBorder="1" applyAlignment="1">
      <alignment horizontal="right" vertical="justify" wrapText="1"/>
    </xf>
    <xf numFmtId="188" fontId="7" fillId="0" borderId="79" xfId="0" applyNumberFormat="1" applyFont="1" applyBorder="1" applyAlignment="1">
      <alignment horizontal="right" vertical="justify" wrapText="1"/>
    </xf>
    <xf numFmtId="0" fontId="6" fillId="12" borderId="50" xfId="0" applyFont="1" applyFill="1" applyBorder="1" applyAlignment="1">
      <alignment horizontal="right" vertical="center"/>
    </xf>
    <xf numFmtId="0" fontId="7" fillId="14" borderId="50" xfId="0" applyFont="1" applyFill="1" applyBorder="1" applyAlignment="1">
      <alignment horizontal="left" vertical="center"/>
    </xf>
    <xf numFmtId="188" fontId="6" fillId="5" borderId="63" xfId="0" applyNumberFormat="1" applyFont="1" applyFill="1" applyBorder="1" applyAlignment="1">
      <alignment horizontal="right" vertical="justify" wrapText="1"/>
    </xf>
    <xf numFmtId="43" fontId="10" fillId="7" borderId="33" xfId="0" applyNumberFormat="1" applyFont="1" applyFill="1" applyBorder="1" applyAlignment="1">
      <alignment horizontal="right" vertical="justify"/>
    </xf>
    <xf numFmtId="43" fontId="10" fillId="9" borderId="30" xfId="0" applyNumberFormat="1" applyFont="1" applyFill="1" applyBorder="1" applyAlignment="1">
      <alignment horizontal="right" vertical="justify" shrinkToFit="1"/>
    </xf>
    <xf numFmtId="43" fontId="10" fillId="9" borderId="35" xfId="0" applyNumberFormat="1" applyFont="1" applyFill="1" applyBorder="1" applyAlignment="1">
      <alignment horizontal="right" vertical="justify" wrapText="1"/>
    </xf>
    <xf numFmtId="188" fontId="6" fillId="0" borderId="49" xfId="0" applyNumberFormat="1" applyFont="1" applyBorder="1" applyAlignment="1">
      <alignment horizontal="right" vertical="justify" wrapText="1"/>
    </xf>
    <xf numFmtId="188" fontId="6" fillId="0" borderId="86" xfId="0" applyNumberFormat="1" applyFont="1" applyBorder="1" applyAlignment="1">
      <alignment horizontal="right" vertical="justify" wrapText="1"/>
    </xf>
    <xf numFmtId="43" fontId="11" fillId="0" borderId="60" xfId="0" applyNumberFormat="1" applyFont="1" applyBorder="1" applyAlignment="1">
      <alignment horizontal="right" vertical="justify" shrinkToFit="1"/>
    </xf>
    <xf numFmtId="188" fontId="7" fillId="9" borderId="35" xfId="0" applyNumberFormat="1" applyFont="1" applyFill="1" applyBorder="1" applyAlignment="1">
      <alignment horizontal="right" vertical="justify" wrapText="1"/>
    </xf>
    <xf numFmtId="188" fontId="6" fillId="0" borderId="59" xfId="0" applyNumberFormat="1" applyFont="1" applyBorder="1" applyAlignment="1">
      <alignment horizontal="right" vertical="justify" shrinkToFit="1"/>
    </xf>
    <xf numFmtId="188" fontId="6" fillId="5" borderId="50" xfId="0" applyNumberFormat="1" applyFont="1" applyFill="1" applyBorder="1" applyAlignment="1">
      <alignment horizontal="right" vertical="justify" wrapText="1"/>
    </xf>
    <xf numFmtId="43" fontId="7" fillId="5" borderId="56" xfId="0" applyNumberFormat="1" applyFont="1" applyFill="1" applyBorder="1" applyAlignment="1">
      <alignment horizontal="right" vertical="justify" wrapText="1"/>
    </xf>
    <xf numFmtId="43" fontId="7" fillId="11" borderId="60" xfId="0" applyNumberFormat="1" applyFont="1" applyFill="1" applyBorder="1" applyAlignment="1">
      <alignment horizontal="right" vertical="justify" wrapText="1"/>
    </xf>
    <xf numFmtId="43" fontId="7" fillId="0" borderId="79" xfId="0" applyNumberFormat="1" applyFont="1" applyBorder="1" applyAlignment="1">
      <alignment horizontal="right" vertical="justify" wrapText="1"/>
    </xf>
    <xf numFmtId="188" fontId="6" fillId="12" borderId="52" xfId="0" applyNumberFormat="1" applyFont="1" applyFill="1" applyBorder="1" applyAlignment="1">
      <alignment horizontal="right" vertical="justify" wrapText="1"/>
    </xf>
    <xf numFmtId="188" fontId="6" fillId="0" borderId="79" xfId="0" applyNumberFormat="1" applyFont="1" applyBorder="1" applyAlignment="1">
      <alignment horizontal="right" vertical="justify"/>
    </xf>
    <xf numFmtId="43" fontId="12" fillId="8" borderId="34" xfId="0" quotePrefix="1" applyNumberFormat="1" applyFont="1" applyFill="1" applyBorder="1" applyAlignment="1">
      <alignment horizontal="right" vertical="justify"/>
    </xf>
    <xf numFmtId="188" fontId="6" fillId="12" borderId="53" xfId="0" applyNumberFormat="1" applyFont="1" applyFill="1" applyBorder="1" applyAlignment="1">
      <alignment horizontal="right" vertical="justify" wrapText="1"/>
    </xf>
    <xf numFmtId="43" fontId="6" fillId="7" borderId="64" xfId="0" applyNumberFormat="1" applyFont="1" applyFill="1" applyBorder="1" applyAlignment="1">
      <alignment horizontal="right" vertical="justify"/>
    </xf>
    <xf numFmtId="43" fontId="6" fillId="7" borderId="63" xfId="0" applyNumberFormat="1" applyFont="1" applyFill="1" applyBorder="1" applyAlignment="1">
      <alignment horizontal="right" vertical="justify"/>
    </xf>
    <xf numFmtId="43" fontId="25" fillId="5" borderId="57" xfId="0" applyNumberFormat="1" applyFont="1" applyFill="1" applyBorder="1" applyAlignment="1">
      <alignment horizontal="right" vertical="justify" wrapText="1"/>
    </xf>
    <xf numFmtId="43" fontId="25" fillId="5" borderId="56" xfId="0" applyNumberFormat="1" applyFont="1" applyFill="1" applyBorder="1" applyAlignment="1">
      <alignment horizontal="right" vertical="justify" wrapText="1"/>
    </xf>
    <xf numFmtId="188" fontId="6" fillId="5" borderId="28" xfId="0" applyNumberFormat="1" applyFont="1" applyFill="1" applyBorder="1" applyAlignment="1">
      <alignment horizontal="right" vertical="justify" wrapText="1"/>
    </xf>
    <xf numFmtId="188" fontId="6" fillId="0" borderId="42" xfId="0" applyNumberFormat="1" applyFont="1" applyBorder="1" applyAlignment="1">
      <alignment horizontal="right" vertical="justify" wrapText="1"/>
    </xf>
    <xf numFmtId="43" fontId="6" fillId="0" borderId="88" xfId="0" applyNumberFormat="1" applyFont="1" applyBorder="1" applyAlignment="1">
      <alignment horizontal="right" vertical="justify" wrapText="1"/>
    </xf>
    <xf numFmtId="43" fontId="6" fillId="0" borderId="81" xfId="0" applyNumberFormat="1" applyFont="1" applyBorder="1" applyAlignment="1">
      <alignment horizontal="right" vertical="justify"/>
    </xf>
    <xf numFmtId="43" fontId="6" fillId="0" borderId="74" xfId="0" applyNumberFormat="1" applyFont="1" applyBorder="1" applyAlignment="1">
      <alignment horizontal="right" vertical="justify" wrapText="1"/>
    </xf>
    <xf numFmtId="188" fontId="6" fillId="5" borderId="50" xfId="0" applyNumberFormat="1" applyFont="1" applyFill="1" applyBorder="1" applyAlignment="1">
      <alignment horizontal="right" vertical="justify" shrinkToFit="1"/>
    </xf>
    <xf numFmtId="188" fontId="3" fillId="0" borderId="62" xfId="0" applyNumberFormat="1" applyFont="1" applyBorder="1" applyAlignment="1">
      <alignment horizontal="right" vertical="justify"/>
    </xf>
    <xf numFmtId="43" fontId="6" fillId="0" borderId="87" xfId="0" applyNumberFormat="1" applyFont="1" applyBorder="1" applyAlignment="1">
      <alignment horizontal="right" vertical="justify" wrapText="1"/>
    </xf>
    <xf numFmtId="188" fontId="3" fillId="0" borderId="0" xfId="0" applyNumberFormat="1" applyFont="1" applyAlignment="1">
      <alignment horizontal="right" vertical="justify"/>
    </xf>
    <xf numFmtId="43" fontId="6" fillId="5" borderId="35" xfId="0" applyNumberFormat="1" applyFont="1" applyFill="1" applyBorder="1" applyAlignment="1">
      <alignment horizontal="right" vertical="justify" shrinkToFit="1"/>
    </xf>
    <xf numFmtId="188" fontId="12" fillId="8" borderId="53" xfId="0" applyNumberFormat="1" applyFont="1" applyFill="1" applyBorder="1" applyAlignment="1">
      <alignment horizontal="right" vertical="justify" shrinkToFit="1"/>
    </xf>
    <xf numFmtId="188" fontId="12" fillId="8" borderId="64" xfId="0" applyNumberFormat="1" applyFont="1" applyFill="1" applyBorder="1" applyAlignment="1">
      <alignment horizontal="right" vertical="justify" shrinkToFit="1"/>
    </xf>
    <xf numFmtId="187" fontId="26" fillId="0" borderId="3" xfId="0" applyNumberFormat="1" applyFont="1" applyBorder="1" applyAlignment="1">
      <alignment vertical="center"/>
    </xf>
    <xf numFmtId="187" fontId="7" fillId="0" borderId="5" xfId="0" applyNumberFormat="1" applyFont="1" applyBorder="1" applyAlignment="1">
      <alignment horizontal="right" vertical="center"/>
    </xf>
    <xf numFmtId="190" fontId="7" fillId="0" borderId="5" xfId="0" applyNumberFormat="1" applyFont="1" applyBorder="1" applyAlignment="1">
      <alignment horizontal="right" vertical="center"/>
    </xf>
    <xf numFmtId="187" fontId="6" fillId="0" borderId="9" xfId="0" applyNumberFormat="1" applyFont="1" applyBorder="1" applyAlignment="1">
      <alignment horizontal="right" vertical="center"/>
    </xf>
    <xf numFmtId="190" fontId="6" fillId="0" borderId="8" xfId="0" applyNumberFormat="1" applyFont="1" applyBorder="1" applyAlignment="1">
      <alignment horizontal="right" vertical="center"/>
    </xf>
    <xf numFmtId="187" fontId="7" fillId="5" borderId="1" xfId="0" applyNumberFormat="1" applyFont="1" applyFill="1" applyBorder="1" applyAlignment="1">
      <alignment horizontal="center" vertical="center"/>
    </xf>
    <xf numFmtId="190" fontId="7" fillId="5" borderId="18" xfId="0" applyNumberFormat="1" applyFont="1" applyFill="1" applyBorder="1" applyAlignment="1">
      <alignment horizontal="center" vertical="center"/>
    </xf>
    <xf numFmtId="190" fontId="7" fillId="3" borderId="25" xfId="0" applyNumberFormat="1" applyFont="1" applyFill="1" applyBorder="1" applyAlignment="1">
      <alignment horizontal="right" vertical="justify"/>
    </xf>
    <xf numFmtId="190" fontId="7" fillId="3" borderId="26" xfId="0" applyNumberFormat="1" applyFont="1" applyFill="1" applyBorder="1" applyAlignment="1">
      <alignment horizontal="right" vertical="justify"/>
    </xf>
    <xf numFmtId="43" fontId="6" fillId="3" borderId="27" xfId="0" applyNumberFormat="1" applyFont="1" applyFill="1" applyBorder="1" applyAlignment="1">
      <alignment horizontal="right" vertical="justify"/>
    </xf>
    <xf numFmtId="190" fontId="6" fillId="7" borderId="32" xfId="0" applyNumberFormat="1" applyFont="1" applyFill="1" applyBorder="1" applyAlignment="1">
      <alignment horizontal="right" vertical="justify"/>
    </xf>
    <xf numFmtId="190" fontId="6" fillId="7" borderId="33" xfId="0" applyNumberFormat="1" applyFont="1" applyFill="1" applyBorder="1" applyAlignment="1">
      <alignment horizontal="right" vertical="justify"/>
    </xf>
    <xf numFmtId="190" fontId="7" fillId="8" borderId="32" xfId="0" applyNumberFormat="1" applyFont="1" applyFill="1" applyBorder="1" applyAlignment="1">
      <alignment horizontal="right" vertical="justify"/>
    </xf>
    <xf numFmtId="190" fontId="7" fillId="8" borderId="33" xfId="0" applyNumberFormat="1" applyFont="1" applyFill="1" applyBorder="1" applyAlignment="1">
      <alignment horizontal="right" vertical="justify"/>
    </xf>
    <xf numFmtId="43" fontId="28" fillId="8" borderId="34" xfId="0" quotePrefix="1" applyNumberFormat="1" applyFont="1" applyFill="1" applyBorder="1" applyAlignment="1">
      <alignment horizontal="right" vertical="justify"/>
    </xf>
    <xf numFmtId="190" fontId="6" fillId="5" borderId="32" xfId="0" applyNumberFormat="1" applyFont="1" applyFill="1" applyBorder="1" applyAlignment="1">
      <alignment horizontal="right" vertical="justify" shrinkToFit="1"/>
    </xf>
    <xf numFmtId="190" fontId="6" fillId="5" borderId="35" xfId="0" applyNumberFormat="1" applyFont="1" applyFill="1" applyBorder="1" applyAlignment="1">
      <alignment horizontal="right" vertical="justify" shrinkToFit="1"/>
    </xf>
    <xf numFmtId="190" fontId="6" fillId="0" borderId="32" xfId="0" applyNumberFormat="1" applyFont="1" applyBorder="1" applyAlignment="1">
      <alignment horizontal="right" vertical="justify" wrapText="1"/>
    </xf>
    <xf numFmtId="190" fontId="6" fillId="0" borderId="40" xfId="0" applyNumberFormat="1" applyFont="1" applyBorder="1" applyAlignment="1">
      <alignment horizontal="right" vertical="justify" wrapText="1"/>
    </xf>
    <xf numFmtId="190" fontId="7" fillId="7" borderId="32" xfId="0" applyNumberFormat="1" applyFont="1" applyFill="1" applyBorder="1" applyAlignment="1">
      <alignment horizontal="right" vertical="justify"/>
    </xf>
    <xf numFmtId="190" fontId="7" fillId="7" borderId="33" xfId="0" applyNumberFormat="1" applyFont="1" applyFill="1" applyBorder="1" applyAlignment="1">
      <alignment horizontal="right" vertical="justify"/>
    </xf>
    <xf numFmtId="190" fontId="7" fillId="9" borderId="32" xfId="0" applyNumberFormat="1" applyFont="1" applyFill="1" applyBorder="1" applyAlignment="1">
      <alignment horizontal="right" vertical="justify"/>
    </xf>
    <xf numFmtId="190" fontId="7" fillId="9" borderId="33" xfId="0" applyNumberFormat="1" applyFont="1" applyFill="1" applyBorder="1" applyAlignment="1">
      <alignment horizontal="right" vertical="justify"/>
    </xf>
    <xf numFmtId="43" fontId="28" fillId="9" borderId="34" xfId="0" applyNumberFormat="1" applyFont="1" applyFill="1" applyBorder="1" applyAlignment="1">
      <alignment horizontal="right" vertical="justify"/>
    </xf>
    <xf numFmtId="190" fontId="6" fillId="0" borderId="48" xfId="0" applyNumberFormat="1" applyFont="1" applyBorder="1" applyAlignment="1">
      <alignment horizontal="right" vertical="justify" wrapText="1"/>
    </xf>
    <xf numFmtId="190" fontId="6" fillId="0" borderId="45" xfId="0" applyNumberFormat="1" applyFont="1" applyBorder="1" applyAlignment="1">
      <alignment horizontal="right" vertical="justify" wrapText="1"/>
    </xf>
    <xf numFmtId="190" fontId="6" fillId="0" borderId="75" xfId="0" applyNumberFormat="1" applyFont="1" applyBorder="1" applyAlignment="1">
      <alignment horizontal="right" vertical="justify" wrapText="1"/>
    </xf>
    <xf numFmtId="190" fontId="6" fillId="0" borderId="76" xfId="0" applyNumberFormat="1" applyFont="1" applyBorder="1" applyAlignment="1">
      <alignment horizontal="right" vertical="justify" wrapText="1"/>
    </xf>
    <xf numFmtId="190" fontId="6" fillId="7" borderId="64" xfId="0" applyNumberFormat="1" applyFont="1" applyFill="1" applyBorder="1" applyAlignment="1">
      <alignment horizontal="right" vertical="justify"/>
    </xf>
    <xf numFmtId="190" fontId="6" fillId="7" borderId="63" xfId="0" applyNumberFormat="1" applyFont="1" applyFill="1" applyBorder="1" applyAlignment="1">
      <alignment horizontal="right" vertical="justify"/>
    </xf>
    <xf numFmtId="190" fontId="7" fillId="10" borderId="53" xfId="0" applyNumberFormat="1" applyFont="1" applyFill="1" applyBorder="1" applyAlignment="1">
      <alignment horizontal="right" vertical="justify"/>
    </xf>
    <xf numFmtId="190" fontId="7" fillId="10" borderId="52" xfId="0" applyNumberFormat="1" applyFont="1" applyFill="1" applyBorder="1" applyAlignment="1">
      <alignment horizontal="right" vertical="justify"/>
    </xf>
    <xf numFmtId="43" fontId="28" fillId="10" borderId="51" xfId="0" applyNumberFormat="1" applyFont="1" applyFill="1" applyBorder="1" applyAlignment="1">
      <alignment horizontal="right" vertical="justify"/>
    </xf>
    <xf numFmtId="43" fontId="10" fillId="10" borderId="52" xfId="0" applyNumberFormat="1" applyFont="1" applyFill="1" applyBorder="1" applyAlignment="1">
      <alignment horizontal="right" vertical="justify" shrinkToFit="1"/>
    </xf>
    <xf numFmtId="190" fontId="6" fillId="5" borderId="53" xfId="0" applyNumberFormat="1" applyFont="1" applyFill="1" applyBorder="1" applyAlignment="1">
      <alignment horizontal="right" vertical="justify" wrapText="1"/>
    </xf>
    <xf numFmtId="190" fontId="6" fillId="5" borderId="52" xfId="0" applyNumberFormat="1" applyFont="1" applyFill="1" applyBorder="1" applyAlignment="1">
      <alignment horizontal="right" vertical="justify" wrapText="1"/>
    </xf>
    <xf numFmtId="190" fontId="6" fillId="0" borderId="53" xfId="0" applyNumberFormat="1" applyFont="1" applyBorder="1" applyAlignment="1">
      <alignment horizontal="right" vertical="justify" wrapText="1"/>
    </xf>
    <xf numFmtId="190" fontId="6" fillId="0" borderId="60" xfId="0" applyNumberFormat="1" applyFont="1" applyBorder="1" applyAlignment="1">
      <alignment horizontal="right" vertical="justify" wrapText="1"/>
    </xf>
    <xf numFmtId="43" fontId="6" fillId="0" borderId="5" xfId="0" applyNumberFormat="1" applyFont="1" applyBorder="1" applyAlignment="1">
      <alignment vertical="center"/>
    </xf>
    <xf numFmtId="190" fontId="6" fillId="0" borderId="53" xfId="0" applyNumberFormat="1" applyFont="1" applyBorder="1" applyAlignment="1">
      <alignment horizontal="right" vertical="justify" shrinkToFit="1"/>
    </xf>
    <xf numFmtId="190" fontId="6" fillId="0" borderId="59" xfId="0" applyNumberFormat="1" applyFont="1" applyBorder="1" applyAlignment="1">
      <alignment horizontal="right" vertical="justify" shrinkToFit="1"/>
    </xf>
    <xf numFmtId="190" fontId="6" fillId="5" borderId="53" xfId="0" applyNumberFormat="1" applyFont="1" applyFill="1" applyBorder="1" applyAlignment="1">
      <alignment horizontal="right" vertical="justify" shrinkToFit="1"/>
    </xf>
    <xf numFmtId="190" fontId="7" fillId="7" borderId="53" xfId="0" applyNumberFormat="1" applyFont="1" applyFill="1" applyBorder="1" applyAlignment="1">
      <alignment horizontal="right" vertical="justify"/>
    </xf>
    <xf numFmtId="190" fontId="7" fillId="7" borderId="52" xfId="0" applyNumberFormat="1" applyFont="1" applyFill="1" applyBorder="1" applyAlignment="1">
      <alignment horizontal="right" vertical="justify"/>
    </xf>
    <xf numFmtId="43" fontId="6" fillId="7" borderId="51" xfId="0" applyNumberFormat="1" applyFont="1" applyFill="1" applyBorder="1" applyAlignment="1">
      <alignment horizontal="right" vertical="justify"/>
    </xf>
    <xf numFmtId="190" fontId="7" fillId="8" borderId="53" xfId="0" applyNumberFormat="1" applyFont="1" applyFill="1" applyBorder="1" applyAlignment="1">
      <alignment horizontal="right" vertical="justify"/>
    </xf>
    <xf numFmtId="190" fontId="7" fillId="8" borderId="52" xfId="0" applyNumberFormat="1" applyFont="1" applyFill="1" applyBorder="1" applyAlignment="1">
      <alignment horizontal="right" vertical="justify"/>
    </xf>
    <xf numFmtId="43" fontId="28" fillId="8" borderId="51" xfId="0" applyNumberFormat="1" applyFont="1" applyFill="1" applyBorder="1" applyAlignment="1">
      <alignment horizontal="right" vertical="justify"/>
    </xf>
    <xf numFmtId="190" fontId="6" fillId="0" borderId="64" xfId="0" applyNumberFormat="1" applyFont="1" applyBorder="1" applyAlignment="1">
      <alignment horizontal="right" vertical="justify" shrinkToFit="1"/>
    </xf>
    <xf numFmtId="190" fontId="6" fillId="0" borderId="60" xfId="0" applyNumberFormat="1" applyFont="1" applyBorder="1" applyAlignment="1">
      <alignment horizontal="right" vertical="justify" shrinkToFit="1"/>
    </xf>
    <xf numFmtId="190" fontId="6" fillId="0" borderId="80" xfId="0" applyNumberFormat="1" applyFont="1" applyBorder="1" applyAlignment="1">
      <alignment horizontal="right" vertical="justify" wrapText="1"/>
    </xf>
    <xf numFmtId="190" fontId="6" fillId="0" borderId="79" xfId="0" applyNumberFormat="1" applyFont="1" applyBorder="1" applyAlignment="1">
      <alignment horizontal="right" vertical="justify" wrapText="1"/>
    </xf>
    <xf numFmtId="190" fontId="7" fillId="8" borderId="64" xfId="0" applyNumberFormat="1" applyFont="1" applyFill="1" applyBorder="1" applyAlignment="1">
      <alignment horizontal="right" vertical="justify"/>
    </xf>
    <xf numFmtId="190" fontId="7" fillId="8" borderId="63" xfId="0" applyNumberFormat="1" applyFont="1" applyFill="1" applyBorder="1" applyAlignment="1">
      <alignment horizontal="right" vertical="justify"/>
    </xf>
    <xf numFmtId="43" fontId="28" fillId="8" borderId="62" xfId="0" applyNumberFormat="1" applyFont="1" applyFill="1" applyBorder="1" applyAlignment="1">
      <alignment horizontal="right" vertical="justify"/>
    </xf>
    <xf numFmtId="43" fontId="10" fillId="8" borderId="63" xfId="0" applyNumberFormat="1" applyFont="1" applyFill="1" applyBorder="1" applyAlignment="1">
      <alignment horizontal="right" vertical="justify" shrinkToFit="1"/>
    </xf>
    <xf numFmtId="190" fontId="6" fillId="5" borderId="57" xfId="0" applyNumberFormat="1" applyFont="1" applyFill="1" applyBorder="1" applyAlignment="1">
      <alignment horizontal="right" vertical="justify" wrapText="1"/>
    </xf>
    <xf numFmtId="190" fontId="6" fillId="5" borderId="56" xfId="0" applyNumberFormat="1" applyFont="1" applyFill="1" applyBorder="1" applyAlignment="1">
      <alignment horizontal="right" vertical="justify" wrapText="1"/>
    </xf>
    <xf numFmtId="190" fontId="6" fillId="2" borderId="53" xfId="0" applyNumberFormat="1" applyFont="1" applyFill="1" applyBorder="1" applyAlignment="1">
      <alignment horizontal="right" vertical="justify" wrapText="1"/>
    </xf>
    <xf numFmtId="190" fontId="6" fillId="2" borderId="60" xfId="0" applyNumberFormat="1" applyFont="1" applyFill="1" applyBorder="1" applyAlignment="1">
      <alignment horizontal="right" vertical="justify"/>
    </xf>
    <xf numFmtId="190" fontId="6" fillId="2" borderId="60" xfId="0" applyNumberFormat="1" applyFont="1" applyFill="1" applyBorder="1" applyAlignment="1">
      <alignment horizontal="right" vertical="justify" wrapText="1"/>
    </xf>
    <xf numFmtId="190" fontId="6" fillId="11" borderId="53" xfId="0" applyNumberFormat="1" applyFont="1" applyFill="1" applyBorder="1" applyAlignment="1">
      <alignment horizontal="right" vertical="justify" wrapText="1"/>
    </xf>
    <xf numFmtId="190" fontId="6" fillId="11" borderId="52" xfId="0" applyNumberFormat="1" applyFont="1" applyFill="1" applyBorder="1" applyAlignment="1">
      <alignment horizontal="right" vertical="justify" wrapText="1"/>
    </xf>
    <xf numFmtId="190" fontId="16" fillId="0" borderId="53" xfId="0" applyNumberFormat="1" applyFont="1" applyBorder="1" applyAlignment="1">
      <alignment horizontal="right" vertical="justify" wrapText="1"/>
    </xf>
    <xf numFmtId="190" fontId="6" fillId="11" borderId="60" xfId="0" applyNumberFormat="1" applyFont="1" applyFill="1" applyBorder="1" applyAlignment="1">
      <alignment horizontal="right" vertical="justify" wrapText="1"/>
    </xf>
    <xf numFmtId="190" fontId="6" fillId="0" borderId="53" xfId="0" applyNumberFormat="1" applyFont="1" applyFill="1" applyBorder="1" applyAlignment="1">
      <alignment horizontal="right" vertical="justify" wrapText="1"/>
    </xf>
    <xf numFmtId="0" fontId="8" fillId="5" borderId="62" xfId="0" applyFont="1" applyFill="1" applyBorder="1" applyAlignment="1">
      <alignment vertical="center"/>
    </xf>
    <xf numFmtId="190" fontId="6" fillId="5" borderId="64" xfId="0" applyNumberFormat="1" applyFont="1" applyFill="1" applyBorder="1" applyAlignment="1">
      <alignment horizontal="right" vertical="justify" wrapText="1"/>
    </xf>
    <xf numFmtId="190" fontId="6" fillId="12" borderId="53" xfId="0" applyNumberFormat="1" applyFont="1" applyFill="1" applyBorder="1" applyAlignment="1">
      <alignment horizontal="right" vertical="justify"/>
    </xf>
    <xf numFmtId="190" fontId="6" fillId="13" borderId="53" xfId="0" applyNumberFormat="1" applyFont="1" applyFill="1" applyBorder="1" applyAlignment="1">
      <alignment horizontal="right" vertical="justify" shrinkToFit="1"/>
    </xf>
    <xf numFmtId="190" fontId="6" fillId="13" borderId="52" xfId="0" applyNumberFormat="1" applyFont="1" applyFill="1" applyBorder="1" applyAlignment="1">
      <alignment horizontal="right" vertical="justify" shrinkToFit="1"/>
    </xf>
    <xf numFmtId="190" fontId="6" fillId="0" borderId="53" xfId="0" applyNumberFormat="1" applyFont="1" applyBorder="1" applyAlignment="1">
      <alignment horizontal="right" vertical="justify"/>
    </xf>
    <xf numFmtId="190" fontId="6" fillId="12" borderId="52" xfId="0" applyNumberFormat="1" applyFont="1" applyFill="1" applyBorder="1" applyAlignment="1">
      <alignment horizontal="right" vertical="justify"/>
    </xf>
    <xf numFmtId="190" fontId="6" fillId="0" borderId="80" xfId="0" applyNumberFormat="1" applyFont="1" applyBorder="1" applyAlignment="1">
      <alignment horizontal="right" vertical="justify"/>
    </xf>
    <xf numFmtId="190" fontId="7" fillId="3" borderId="64" xfId="0" applyNumberFormat="1" applyFont="1" applyFill="1" applyBorder="1" applyAlignment="1">
      <alignment horizontal="right" vertical="justify"/>
    </xf>
    <xf numFmtId="190" fontId="7" fillId="3" borderId="63" xfId="0" applyNumberFormat="1" applyFont="1" applyFill="1" applyBorder="1" applyAlignment="1">
      <alignment horizontal="right" vertical="justify"/>
    </xf>
    <xf numFmtId="43" fontId="6" fillId="3" borderId="62" xfId="0" applyNumberFormat="1" applyFont="1" applyFill="1" applyBorder="1" applyAlignment="1">
      <alignment horizontal="right" vertical="justify"/>
    </xf>
    <xf numFmtId="43" fontId="6" fillId="3" borderId="63" xfId="0" applyNumberFormat="1" applyFont="1" applyFill="1" applyBorder="1" applyAlignment="1">
      <alignment horizontal="right" vertical="justify"/>
    </xf>
    <xf numFmtId="190" fontId="7" fillId="14" borderId="53" xfId="0" applyNumberFormat="1" applyFont="1" applyFill="1" applyBorder="1" applyAlignment="1">
      <alignment horizontal="right" vertical="justify"/>
    </xf>
    <xf numFmtId="190" fontId="7" fillId="14" borderId="52" xfId="0" applyNumberFormat="1" applyFont="1" applyFill="1" applyBorder="1" applyAlignment="1">
      <alignment horizontal="right" vertical="justify"/>
    </xf>
    <xf numFmtId="43" fontId="6" fillId="14" borderId="51" xfId="0" applyNumberFormat="1" applyFont="1" applyFill="1" applyBorder="1" applyAlignment="1">
      <alignment horizontal="right" vertical="justify"/>
    </xf>
    <xf numFmtId="190" fontId="6" fillId="14" borderId="53" xfId="0" applyNumberFormat="1" applyFont="1" applyFill="1" applyBorder="1" applyAlignment="1">
      <alignment horizontal="right" vertical="justify" wrapText="1"/>
    </xf>
    <xf numFmtId="190" fontId="6" fillId="14" borderId="52" xfId="0" applyNumberFormat="1" applyFont="1" applyFill="1" applyBorder="1" applyAlignment="1">
      <alignment horizontal="right" vertical="justify" wrapText="1"/>
    </xf>
    <xf numFmtId="43" fontId="6" fillId="7" borderId="52" xfId="0" applyNumberFormat="1" applyFont="1" applyFill="1" applyBorder="1" applyAlignment="1">
      <alignment horizontal="right" vertical="justify"/>
    </xf>
    <xf numFmtId="190" fontId="6" fillId="0" borderId="72" xfId="0" applyNumberFormat="1" applyFont="1" applyBorder="1" applyAlignment="1">
      <alignment horizontal="right" vertical="justify"/>
    </xf>
    <xf numFmtId="190" fontId="6" fillId="0" borderId="70" xfId="0" applyNumberFormat="1" applyFont="1" applyBorder="1" applyAlignment="1">
      <alignment horizontal="right" vertical="justify" wrapText="1"/>
    </xf>
    <xf numFmtId="190" fontId="6" fillId="0" borderId="10" xfId="0" applyNumberFormat="1" applyFont="1" applyBorder="1" applyAlignment="1">
      <alignment horizontal="right" vertical="center"/>
    </xf>
    <xf numFmtId="190" fontId="6" fillId="0" borderId="5" xfId="0" applyNumberFormat="1" applyFont="1" applyBorder="1" applyAlignment="1">
      <alignment horizontal="right" vertical="center"/>
    </xf>
    <xf numFmtId="190" fontId="3" fillId="0" borderId="0" xfId="0" applyNumberFormat="1" applyFont="1" applyAlignment="1"/>
    <xf numFmtId="0" fontId="4" fillId="0" borderId="3" xfId="0" applyFont="1" applyBorder="1" applyAlignment="1">
      <alignment horizontal="center" vertical="center"/>
    </xf>
    <xf numFmtId="0" fontId="5" fillId="0" borderId="3" xfId="0" applyFont="1" applyBorder="1"/>
    <xf numFmtId="0" fontId="1" fillId="0" borderId="6" xfId="0" applyFont="1" applyBorder="1" applyAlignment="1">
      <alignment horizontal="center" vertical="center"/>
    </xf>
    <xf numFmtId="0" fontId="3" fillId="0" borderId="0" xfId="0" applyFont="1" applyAlignment="1"/>
    <xf numFmtId="187" fontId="7" fillId="0" borderId="6" xfId="0" applyNumberFormat="1" applyFont="1" applyBorder="1" applyAlignment="1">
      <alignment horizontal="center" vertical="center"/>
    </xf>
    <xf numFmtId="0" fontId="27" fillId="0" borderId="0" xfId="0" applyFont="1" applyAlignment="1"/>
    <xf numFmtId="187" fontId="6" fillId="0" borderId="12" xfId="0" applyNumberFormat="1" applyFont="1" applyBorder="1" applyAlignment="1">
      <alignment horizontal="left" vertical="center"/>
    </xf>
    <xf numFmtId="0" fontId="5" fillId="0" borderId="13" xfId="0" applyFont="1" applyBorder="1"/>
    <xf numFmtId="0" fontId="9" fillId="4" borderId="14" xfId="0" applyFont="1" applyFill="1" applyBorder="1" applyAlignment="1">
      <alignment horizontal="center" vertical="center"/>
    </xf>
    <xf numFmtId="0" fontId="5" fillId="0" borderId="15" xfId="0" applyFont="1" applyBorder="1"/>
    <xf numFmtId="0" fontId="5" fillId="0" borderId="16" xfId="0" applyFont="1" applyBorder="1"/>
    <xf numFmtId="0" fontId="1" fillId="0" borderId="9" xfId="0" applyFont="1" applyBorder="1" applyAlignment="1">
      <alignment horizontal="right" vertical="center"/>
    </xf>
    <xf numFmtId="0" fontId="5" fillId="0" borderId="73" xfId="0" applyFont="1" applyBorder="1"/>
    <xf numFmtId="187" fontId="6" fillId="0" borderId="12" xfId="0" applyNumberFormat="1" applyFont="1" applyBorder="1" applyAlignment="1">
      <alignment horizontal="right" vertical="center"/>
    </xf>
    <xf numFmtId="0" fontId="5" fillId="0" borderId="13" xfId="0" applyFont="1" applyBorder="1" applyAlignment="1">
      <alignment horizontal="right"/>
    </xf>
    <xf numFmtId="0" fontId="7" fillId="0" borderId="6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12;&#3621;-30-&#3608;&#3588;-63\631230%20&#3612;&#3621;&#3585;&#3634;&#3619;&#3648;&#3610;&#3636;&#3585;&#3592;&#3656;&#3634;&#3618;%2064-&#3592;&#3633;&#3591;&#3627;&#3623;&#3633;&#360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9.%20&#3611;&#3637;%202564\1.&#3619;&#3634;&#3618;&#3591;&#3634;&#3609;&#3612;&#3621;%20PARA%2064\03.3R\1.%20&#3612;&#3621;&#3585;&#3634;&#3619;&#3604;&#3635;&#3648;&#3609;&#3636;&#3609;&#3591;&#3634;&#3609;&#3619;&#3634;&#3618;&#3585;&#3636;&#3592;&#3585;&#3619;&#3619;&#3617;%206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12;&#3621;-30-&#3608;&#3588;-63\01.%20&#3612;&#3621;&#3585;&#3634;&#3619;&#3604;&#3635;&#3648;&#3609;&#3636;&#3609;&#3591;&#3634;&#3609;&#3585;&#3629;&#3591;&#3607;&#3640;&#3609;%20&#3603;%2030%20&#3614;.&#3618;.%20256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ฟอร์มคีย์ผลเบิกจ่าย 64-จังหวัด"/>
      <sheetName val="สรุป 200"/>
    </sheetNames>
    <sheetDataSet>
      <sheetData sheetId="0">
        <row r="11">
          <cell r="Y11">
            <v>0</v>
          </cell>
          <cell r="AB11">
            <v>0</v>
          </cell>
          <cell r="AG11">
            <v>0</v>
          </cell>
          <cell r="AJ11">
            <v>0</v>
          </cell>
          <cell r="AO11">
            <v>69000</v>
          </cell>
          <cell r="AR11">
            <v>0</v>
          </cell>
          <cell r="AW11">
            <v>28405</v>
          </cell>
          <cell r="AZ11">
            <v>17580</v>
          </cell>
          <cell r="BE11">
            <v>34500</v>
          </cell>
          <cell r="BH11">
            <v>0</v>
          </cell>
          <cell r="BM11">
            <v>226040</v>
          </cell>
          <cell r="BP11">
            <v>10633.33</v>
          </cell>
          <cell r="BU11">
            <v>158800</v>
          </cell>
          <cell r="BX11">
            <v>10633.33</v>
          </cell>
          <cell r="CC11">
            <v>0</v>
          </cell>
          <cell r="CF11">
            <v>0</v>
          </cell>
          <cell r="CK11">
            <v>1762600</v>
          </cell>
          <cell r="CN11">
            <v>368519.13000000006</v>
          </cell>
          <cell r="CS11">
            <v>280000</v>
          </cell>
          <cell r="CV11">
            <v>0</v>
          </cell>
          <cell r="DA11">
            <v>434200</v>
          </cell>
          <cell r="DD11">
            <v>88633.33</v>
          </cell>
          <cell r="DI11">
            <v>706647</v>
          </cell>
          <cell r="DL11">
            <v>47833.33</v>
          </cell>
        </row>
        <row r="12">
          <cell r="Y12">
            <v>0</v>
          </cell>
          <cell r="AB12">
            <v>0</v>
          </cell>
          <cell r="AG12">
            <v>302340</v>
          </cell>
          <cell r="AJ12">
            <v>116240</v>
          </cell>
          <cell r="AO12">
            <v>94000</v>
          </cell>
          <cell r="AR12">
            <v>53110</v>
          </cell>
          <cell r="AW12">
            <v>30775</v>
          </cell>
          <cell r="AZ12">
            <v>0</v>
          </cell>
          <cell r="BE12">
            <v>363500</v>
          </cell>
          <cell r="BH12">
            <v>42400</v>
          </cell>
          <cell r="BM12">
            <v>238580</v>
          </cell>
          <cell r="BP12">
            <v>33330</v>
          </cell>
          <cell r="BU12">
            <v>0</v>
          </cell>
          <cell r="BX12">
            <v>0</v>
          </cell>
          <cell r="CC12">
            <v>0</v>
          </cell>
          <cell r="CF12">
            <v>0</v>
          </cell>
          <cell r="CK12">
            <v>1885570</v>
          </cell>
          <cell r="CN12">
            <v>433208.47</v>
          </cell>
          <cell r="CS12">
            <v>0</v>
          </cell>
          <cell r="CV12">
            <v>0</v>
          </cell>
          <cell r="DA12">
            <v>110840</v>
          </cell>
          <cell r="DD12">
            <v>25260</v>
          </cell>
          <cell r="DI12">
            <v>554751</v>
          </cell>
          <cell r="DL12">
            <v>82580</v>
          </cell>
        </row>
        <row r="13">
          <cell r="Y13">
            <v>486000</v>
          </cell>
          <cell r="AB13">
            <v>49261.14</v>
          </cell>
          <cell r="AG13">
            <v>248540</v>
          </cell>
          <cell r="AJ13">
            <v>44223.14</v>
          </cell>
          <cell r="AO13">
            <v>871000</v>
          </cell>
          <cell r="AR13">
            <v>137481.53</v>
          </cell>
          <cell r="AW13">
            <v>28405</v>
          </cell>
          <cell r="AZ13">
            <v>27045</v>
          </cell>
          <cell r="BE13">
            <v>85500</v>
          </cell>
          <cell r="BH13">
            <v>0</v>
          </cell>
          <cell r="BM13">
            <v>238580</v>
          </cell>
          <cell r="BP13">
            <v>21633.14</v>
          </cell>
          <cell r="BU13">
            <v>249000</v>
          </cell>
          <cell r="BX13">
            <v>76067.34</v>
          </cell>
          <cell r="CC13">
            <v>0</v>
          </cell>
          <cell r="CF13">
            <v>0</v>
          </cell>
          <cell r="CK13">
            <v>919800</v>
          </cell>
          <cell r="CN13">
            <v>182166.8</v>
          </cell>
          <cell r="CS13">
            <v>168000</v>
          </cell>
          <cell r="CV13">
            <v>0</v>
          </cell>
          <cell r="DA13">
            <v>62200</v>
          </cell>
          <cell r="DD13">
            <v>1445</v>
          </cell>
          <cell r="DI13">
            <v>332889</v>
          </cell>
          <cell r="DL13">
            <v>55180</v>
          </cell>
        </row>
        <row r="14">
          <cell r="Y14">
            <v>0</v>
          </cell>
          <cell r="AB14">
            <v>0</v>
          </cell>
          <cell r="AG14">
            <v>0</v>
          </cell>
          <cell r="AJ14">
            <v>0</v>
          </cell>
          <cell r="AO14">
            <v>69000</v>
          </cell>
          <cell r="AR14">
            <v>0</v>
          </cell>
          <cell r="AW14">
            <v>28405</v>
          </cell>
          <cell r="AZ14">
            <v>28405</v>
          </cell>
          <cell r="BE14">
            <v>346500</v>
          </cell>
          <cell r="BH14">
            <v>66000</v>
          </cell>
          <cell r="BM14">
            <v>226040</v>
          </cell>
          <cell r="BP14">
            <v>53800</v>
          </cell>
          <cell r="BU14">
            <v>0</v>
          </cell>
          <cell r="BX14">
            <v>0</v>
          </cell>
          <cell r="CC14">
            <v>0</v>
          </cell>
          <cell r="CF14">
            <v>0</v>
          </cell>
          <cell r="CK14">
            <v>787800</v>
          </cell>
          <cell r="CN14">
            <v>215728</v>
          </cell>
          <cell r="CS14">
            <v>0</v>
          </cell>
          <cell r="CV14">
            <v>0</v>
          </cell>
          <cell r="DA14">
            <v>54240</v>
          </cell>
          <cell r="DD14">
            <v>500</v>
          </cell>
          <cell r="DI14">
            <v>291168</v>
          </cell>
          <cell r="DL14">
            <v>37200</v>
          </cell>
        </row>
        <row r="15">
          <cell r="Y15">
            <v>588000</v>
          </cell>
          <cell r="AB15">
            <v>79030</v>
          </cell>
          <cell r="AG15">
            <v>0</v>
          </cell>
          <cell r="AJ15">
            <v>0</v>
          </cell>
          <cell r="AO15">
            <v>101000</v>
          </cell>
          <cell r="AR15">
            <v>720</v>
          </cell>
          <cell r="AW15">
            <v>28405</v>
          </cell>
          <cell r="AZ15">
            <v>25105</v>
          </cell>
          <cell r="BE15">
            <v>81450</v>
          </cell>
          <cell r="BH15">
            <v>36700</v>
          </cell>
          <cell r="BM15">
            <v>226040</v>
          </cell>
          <cell r="BP15">
            <v>63640</v>
          </cell>
          <cell r="BU15">
            <v>0</v>
          </cell>
          <cell r="BX15">
            <v>0</v>
          </cell>
          <cell r="CC15">
            <v>0</v>
          </cell>
          <cell r="CF15">
            <v>0</v>
          </cell>
          <cell r="CK15">
            <v>1206600</v>
          </cell>
          <cell r="CN15">
            <v>274243.19999999995</v>
          </cell>
          <cell r="CS15">
            <v>0</v>
          </cell>
          <cell r="CV15">
            <v>0</v>
          </cell>
          <cell r="DA15">
            <v>104000</v>
          </cell>
          <cell r="DD15">
            <v>25260</v>
          </cell>
          <cell r="DI15">
            <v>1147119</v>
          </cell>
          <cell r="DL15">
            <v>156310</v>
          </cell>
        </row>
        <row r="16">
          <cell r="Y16">
            <v>707000</v>
          </cell>
          <cell r="AB16">
            <v>124868</v>
          </cell>
          <cell r="AG16">
            <v>248540</v>
          </cell>
          <cell r="AJ16">
            <v>23731</v>
          </cell>
          <cell r="AO16">
            <v>672100</v>
          </cell>
          <cell r="AR16">
            <v>93077</v>
          </cell>
          <cell r="AW16">
            <v>28405</v>
          </cell>
          <cell r="AZ16">
            <v>26414</v>
          </cell>
          <cell r="BE16">
            <v>51500</v>
          </cell>
          <cell r="BH16">
            <v>12335</v>
          </cell>
          <cell r="BM16">
            <v>226040</v>
          </cell>
          <cell r="BP16">
            <v>23602</v>
          </cell>
          <cell r="BU16">
            <v>0</v>
          </cell>
          <cell r="BX16">
            <v>0</v>
          </cell>
          <cell r="CC16">
            <v>0</v>
          </cell>
          <cell r="CF16">
            <v>0</v>
          </cell>
          <cell r="CK16">
            <v>927700</v>
          </cell>
          <cell r="CN16">
            <v>182228.21</v>
          </cell>
          <cell r="CS16">
            <v>0</v>
          </cell>
          <cell r="CV16">
            <v>0</v>
          </cell>
          <cell r="DA16">
            <v>74680</v>
          </cell>
          <cell r="DD16">
            <v>22589</v>
          </cell>
          <cell r="DI16">
            <v>419604</v>
          </cell>
          <cell r="DL16">
            <v>107565</v>
          </cell>
        </row>
        <row r="17">
          <cell r="Y17">
            <v>773000</v>
          </cell>
          <cell r="AB17">
            <v>95200</v>
          </cell>
          <cell r="AG17">
            <v>263540</v>
          </cell>
          <cell r="AJ17">
            <v>23200</v>
          </cell>
          <cell r="AO17">
            <v>456800</v>
          </cell>
          <cell r="AR17">
            <v>27680</v>
          </cell>
          <cell r="AW17">
            <v>28405</v>
          </cell>
          <cell r="AZ17">
            <v>0</v>
          </cell>
          <cell r="BE17">
            <v>81450</v>
          </cell>
          <cell r="BH17">
            <v>0</v>
          </cell>
          <cell r="BM17">
            <v>226040</v>
          </cell>
          <cell r="BP17">
            <v>39503.33</v>
          </cell>
          <cell r="BU17">
            <v>0</v>
          </cell>
          <cell r="BX17">
            <v>0</v>
          </cell>
          <cell r="CC17">
            <v>0</v>
          </cell>
          <cell r="CF17">
            <v>0</v>
          </cell>
          <cell r="CK17">
            <v>737400</v>
          </cell>
          <cell r="CN17">
            <v>241431.1</v>
          </cell>
          <cell r="CS17">
            <v>0</v>
          </cell>
          <cell r="CV17">
            <v>0</v>
          </cell>
          <cell r="DA17">
            <v>66120</v>
          </cell>
          <cell r="DD17">
            <v>0</v>
          </cell>
          <cell r="DI17">
            <v>199065</v>
          </cell>
          <cell r="DL17">
            <v>27900</v>
          </cell>
        </row>
        <row r="18">
          <cell r="Y18">
            <v>0</v>
          </cell>
          <cell r="AB18">
            <v>0</v>
          </cell>
          <cell r="AG18">
            <v>0</v>
          </cell>
          <cell r="AJ18">
            <v>0</v>
          </cell>
          <cell r="AO18">
            <v>69000</v>
          </cell>
          <cell r="AR18">
            <v>0</v>
          </cell>
          <cell r="AW18">
            <v>28405</v>
          </cell>
          <cell r="AZ18">
            <v>0</v>
          </cell>
          <cell r="BE18">
            <v>330500</v>
          </cell>
          <cell r="BH18">
            <v>48000</v>
          </cell>
          <cell r="BM18">
            <v>0</v>
          </cell>
          <cell r="BP18">
            <v>0</v>
          </cell>
          <cell r="BU18">
            <v>0</v>
          </cell>
          <cell r="BX18">
            <v>0</v>
          </cell>
          <cell r="CC18">
            <v>0</v>
          </cell>
          <cell r="CF18">
            <v>0</v>
          </cell>
          <cell r="CK18">
            <v>876300</v>
          </cell>
          <cell r="CN18">
            <v>96056.2</v>
          </cell>
          <cell r="CS18">
            <v>0</v>
          </cell>
          <cell r="CV18">
            <v>0</v>
          </cell>
          <cell r="DA18">
            <v>48560</v>
          </cell>
          <cell r="DD18">
            <v>7333.4</v>
          </cell>
          <cell r="DI18">
            <v>498492</v>
          </cell>
          <cell r="DL18">
            <v>54590</v>
          </cell>
        </row>
        <row r="19">
          <cell r="Y19">
            <v>1774000</v>
          </cell>
          <cell r="AB19">
            <v>463160</v>
          </cell>
          <cell r="AG19">
            <v>0</v>
          </cell>
          <cell r="AJ19">
            <v>0</v>
          </cell>
          <cell r="AO19">
            <v>94000</v>
          </cell>
          <cell r="AR19">
            <v>0</v>
          </cell>
          <cell r="AW19">
            <v>28405</v>
          </cell>
          <cell r="AZ19">
            <v>23050</v>
          </cell>
          <cell r="BE19">
            <v>18500</v>
          </cell>
          <cell r="BH19">
            <v>0</v>
          </cell>
          <cell r="BM19">
            <v>226040</v>
          </cell>
          <cell r="BP19">
            <v>48960</v>
          </cell>
          <cell r="BU19">
            <v>0</v>
          </cell>
          <cell r="BX19">
            <v>0</v>
          </cell>
          <cell r="CC19">
            <v>0</v>
          </cell>
          <cell r="CF19">
            <v>0</v>
          </cell>
          <cell r="CK19">
            <v>895800</v>
          </cell>
          <cell r="CN19">
            <v>194915.28</v>
          </cell>
          <cell r="CS19">
            <v>504000</v>
          </cell>
          <cell r="CV19">
            <v>10838.72</v>
          </cell>
          <cell r="DA19">
            <v>61120</v>
          </cell>
          <cell r="DD19">
            <v>4756</v>
          </cell>
          <cell r="DI19">
            <v>402051</v>
          </cell>
          <cell r="DL19">
            <v>64780</v>
          </cell>
        </row>
        <row r="20">
          <cell r="Y20">
            <v>563500</v>
          </cell>
          <cell r="AB20">
            <v>47649</v>
          </cell>
          <cell r="AG20">
            <v>0</v>
          </cell>
          <cell r="AJ20">
            <v>0</v>
          </cell>
          <cell r="AO20">
            <v>144000</v>
          </cell>
          <cell r="AR20">
            <v>0</v>
          </cell>
          <cell r="AW20">
            <v>28405</v>
          </cell>
          <cell r="AZ20">
            <v>24412</v>
          </cell>
          <cell r="BE20">
            <v>214720</v>
          </cell>
          <cell r="BH20">
            <v>19657</v>
          </cell>
          <cell r="BM20">
            <v>238580</v>
          </cell>
          <cell r="BP20">
            <v>75296</v>
          </cell>
          <cell r="BU20">
            <v>0</v>
          </cell>
          <cell r="BX20">
            <v>0</v>
          </cell>
          <cell r="CC20">
            <v>0</v>
          </cell>
          <cell r="CF20">
            <v>0</v>
          </cell>
          <cell r="CK20">
            <v>1732100</v>
          </cell>
          <cell r="CN20">
            <v>420485.91</v>
          </cell>
          <cell r="CS20">
            <v>0</v>
          </cell>
          <cell r="CV20">
            <v>8528</v>
          </cell>
          <cell r="DA20">
            <v>117640</v>
          </cell>
          <cell r="DD20">
            <v>27695</v>
          </cell>
          <cell r="DI20">
            <v>693222</v>
          </cell>
          <cell r="DL20">
            <v>123521</v>
          </cell>
        </row>
        <row r="21">
          <cell r="Y21">
            <v>617000</v>
          </cell>
          <cell r="AB21">
            <v>64311.119999999995</v>
          </cell>
          <cell r="AG21">
            <v>295540</v>
          </cell>
          <cell r="AJ21">
            <v>27015</v>
          </cell>
          <cell r="AO21">
            <v>74000</v>
          </cell>
          <cell r="AR21">
            <v>4200</v>
          </cell>
          <cell r="AW21">
            <v>28405</v>
          </cell>
          <cell r="AZ21">
            <v>0</v>
          </cell>
          <cell r="BE21">
            <v>35000</v>
          </cell>
          <cell r="BH21">
            <v>10600</v>
          </cell>
          <cell r="BM21">
            <v>226040</v>
          </cell>
          <cell r="BP21">
            <v>41625</v>
          </cell>
          <cell r="BU21">
            <v>0</v>
          </cell>
          <cell r="BX21">
            <v>0</v>
          </cell>
          <cell r="CC21">
            <v>0</v>
          </cell>
          <cell r="CF21">
            <v>0</v>
          </cell>
          <cell r="CK21">
            <v>763900</v>
          </cell>
          <cell r="CN21">
            <v>201985</v>
          </cell>
          <cell r="CS21">
            <v>0</v>
          </cell>
          <cell r="CV21">
            <v>0</v>
          </cell>
          <cell r="DA21">
            <v>51080</v>
          </cell>
          <cell r="DD21">
            <v>10200</v>
          </cell>
          <cell r="DI21">
            <v>298626</v>
          </cell>
          <cell r="DL21">
            <v>68721.13</v>
          </cell>
        </row>
        <row r="22">
          <cell r="Y22">
            <v>0</v>
          </cell>
          <cell r="AB22">
            <v>0</v>
          </cell>
          <cell r="AG22">
            <v>198540</v>
          </cell>
          <cell r="AJ22">
            <v>22715</v>
          </cell>
          <cell r="AO22">
            <v>63000</v>
          </cell>
          <cell r="AR22">
            <v>2414</v>
          </cell>
          <cell r="AW22">
            <v>28405</v>
          </cell>
          <cell r="AZ22">
            <v>0</v>
          </cell>
          <cell r="BE22">
            <v>174500</v>
          </cell>
          <cell r="BH22">
            <v>10267</v>
          </cell>
          <cell r="BM22">
            <v>238580</v>
          </cell>
          <cell r="BP22">
            <v>0</v>
          </cell>
          <cell r="BU22">
            <v>0</v>
          </cell>
          <cell r="BX22">
            <v>0</v>
          </cell>
          <cell r="CC22">
            <v>0</v>
          </cell>
          <cell r="CF22">
            <v>0</v>
          </cell>
          <cell r="CK22">
            <v>707300</v>
          </cell>
          <cell r="CN22">
            <v>197532</v>
          </cell>
          <cell r="CS22">
            <v>0</v>
          </cell>
          <cell r="CV22">
            <v>0</v>
          </cell>
          <cell r="DA22">
            <v>48520</v>
          </cell>
          <cell r="DD22">
            <v>8871</v>
          </cell>
          <cell r="DI22">
            <v>263835</v>
          </cell>
          <cell r="DL22">
            <v>48486</v>
          </cell>
        </row>
        <row r="23">
          <cell r="Y23">
            <v>0</v>
          </cell>
          <cell r="AB23">
            <v>0</v>
          </cell>
          <cell r="AG23">
            <v>250640</v>
          </cell>
          <cell r="AJ23">
            <v>9333.34</v>
          </cell>
          <cell r="AO23">
            <v>69000</v>
          </cell>
          <cell r="AR23">
            <v>0</v>
          </cell>
          <cell r="AW23">
            <v>28405</v>
          </cell>
          <cell r="AZ23">
            <v>19795.2</v>
          </cell>
          <cell r="BE23">
            <v>191000</v>
          </cell>
          <cell r="BH23">
            <v>20800</v>
          </cell>
          <cell r="BM23">
            <v>226040</v>
          </cell>
          <cell r="BP23">
            <v>8173.3600000000006</v>
          </cell>
          <cell r="BU23">
            <v>0</v>
          </cell>
          <cell r="BX23">
            <v>0</v>
          </cell>
          <cell r="CC23">
            <v>0</v>
          </cell>
          <cell r="CF23">
            <v>0</v>
          </cell>
          <cell r="CK23">
            <v>851150</v>
          </cell>
          <cell r="CN23">
            <v>214756.21</v>
          </cell>
          <cell r="CS23">
            <v>168000</v>
          </cell>
          <cell r="CV23">
            <v>12880</v>
          </cell>
          <cell r="DA23">
            <v>68440</v>
          </cell>
          <cell r="DD23">
            <v>8749</v>
          </cell>
          <cell r="DI23">
            <v>396096</v>
          </cell>
          <cell r="DL23">
            <v>31893.439999999999</v>
          </cell>
        </row>
        <row r="24">
          <cell r="Y24">
            <v>461000</v>
          </cell>
          <cell r="AB24">
            <v>68050</v>
          </cell>
          <cell r="AG24">
            <v>263540</v>
          </cell>
          <cell r="AJ24">
            <v>22616.57</v>
          </cell>
          <cell r="AO24">
            <v>1670400</v>
          </cell>
          <cell r="AR24">
            <v>294001.01</v>
          </cell>
          <cell r="AW24">
            <v>28405</v>
          </cell>
          <cell r="AZ24">
            <v>21404</v>
          </cell>
          <cell r="BE24">
            <v>248460</v>
          </cell>
          <cell r="BH24">
            <v>22233.34</v>
          </cell>
          <cell r="BM24">
            <v>0</v>
          </cell>
          <cell r="BP24">
            <v>0</v>
          </cell>
          <cell r="BU24">
            <v>0</v>
          </cell>
          <cell r="BX24">
            <v>0</v>
          </cell>
          <cell r="CC24">
            <v>0</v>
          </cell>
          <cell r="CF24">
            <v>0</v>
          </cell>
          <cell r="CK24">
            <v>607800</v>
          </cell>
          <cell r="CN24">
            <v>156724.34</v>
          </cell>
          <cell r="CS24">
            <v>0</v>
          </cell>
          <cell r="CV24">
            <v>0</v>
          </cell>
          <cell r="DA24">
            <v>44520</v>
          </cell>
          <cell r="DD24">
            <v>11871</v>
          </cell>
          <cell r="DI24">
            <v>340794</v>
          </cell>
          <cell r="DL24">
            <v>83080</v>
          </cell>
        </row>
        <row r="25">
          <cell r="Y25">
            <v>603500</v>
          </cell>
          <cell r="AB25">
            <v>0</v>
          </cell>
          <cell r="AG25">
            <v>0</v>
          </cell>
          <cell r="AJ25">
            <v>0</v>
          </cell>
          <cell r="AO25">
            <v>85000</v>
          </cell>
          <cell r="AR25">
            <v>0</v>
          </cell>
          <cell r="AW25">
            <v>28405</v>
          </cell>
          <cell r="AZ25">
            <v>26450</v>
          </cell>
          <cell r="BE25">
            <v>207500</v>
          </cell>
          <cell r="BH25">
            <v>44041.93</v>
          </cell>
          <cell r="BM25">
            <v>226040</v>
          </cell>
          <cell r="BP25">
            <v>69750</v>
          </cell>
          <cell r="BU25">
            <v>0</v>
          </cell>
          <cell r="BX25">
            <v>0</v>
          </cell>
          <cell r="CC25">
            <v>0</v>
          </cell>
          <cell r="CF25">
            <v>0</v>
          </cell>
          <cell r="CK25">
            <v>855950</v>
          </cell>
          <cell r="CN25">
            <v>245457.22</v>
          </cell>
          <cell r="CS25">
            <v>0</v>
          </cell>
          <cell r="CV25">
            <v>0</v>
          </cell>
          <cell r="DA25">
            <v>85240</v>
          </cell>
          <cell r="DD25">
            <v>35590</v>
          </cell>
          <cell r="DI25">
            <v>406296</v>
          </cell>
          <cell r="DL25">
            <v>127148.39000000001</v>
          </cell>
        </row>
        <row r="26">
          <cell r="Y26">
            <v>0</v>
          </cell>
          <cell r="AB26">
            <v>0</v>
          </cell>
          <cell r="AG26">
            <v>0</v>
          </cell>
          <cell r="AJ26">
            <v>0</v>
          </cell>
          <cell r="AO26">
            <v>97000</v>
          </cell>
          <cell r="AR26">
            <v>0</v>
          </cell>
          <cell r="AW26">
            <v>28405</v>
          </cell>
          <cell r="AZ26">
            <v>28466</v>
          </cell>
          <cell r="BE26">
            <v>207100</v>
          </cell>
          <cell r="BH26">
            <v>8667</v>
          </cell>
          <cell r="BM26">
            <v>0</v>
          </cell>
          <cell r="BP26">
            <v>0</v>
          </cell>
          <cell r="BU26">
            <v>0</v>
          </cell>
          <cell r="BX26">
            <v>0</v>
          </cell>
          <cell r="CC26">
            <v>0</v>
          </cell>
          <cell r="CF26">
            <v>0</v>
          </cell>
          <cell r="CK26">
            <v>679550</v>
          </cell>
          <cell r="CN26">
            <v>132428.79999999999</v>
          </cell>
          <cell r="CS26">
            <v>168000</v>
          </cell>
          <cell r="CV26">
            <v>8338</v>
          </cell>
          <cell r="DA26">
            <v>203440</v>
          </cell>
          <cell r="DD26">
            <v>43663</v>
          </cell>
          <cell r="DI26">
            <v>359424</v>
          </cell>
          <cell r="DL26">
            <v>87336</v>
          </cell>
        </row>
        <row r="27">
          <cell r="Y27">
            <v>592000</v>
          </cell>
          <cell r="AB27">
            <v>90285</v>
          </cell>
          <cell r="AG27">
            <v>0</v>
          </cell>
          <cell r="AJ27">
            <v>0</v>
          </cell>
          <cell r="AO27">
            <v>74000</v>
          </cell>
          <cell r="AR27">
            <v>1600</v>
          </cell>
          <cell r="AW27">
            <v>28405</v>
          </cell>
          <cell r="AZ27">
            <v>26575</v>
          </cell>
          <cell r="BE27">
            <v>50500</v>
          </cell>
          <cell r="BH27">
            <v>18760</v>
          </cell>
          <cell r="BM27">
            <v>0</v>
          </cell>
          <cell r="BP27">
            <v>0</v>
          </cell>
          <cell r="BU27">
            <v>217600</v>
          </cell>
          <cell r="BX27">
            <v>57615.5</v>
          </cell>
          <cell r="CC27">
            <v>369300</v>
          </cell>
          <cell r="CF27">
            <v>28375.96</v>
          </cell>
          <cell r="CK27">
            <v>814150</v>
          </cell>
          <cell r="CN27">
            <v>168978.81</v>
          </cell>
          <cell r="CS27">
            <v>0</v>
          </cell>
          <cell r="CV27">
            <v>0</v>
          </cell>
          <cell r="DA27">
            <v>59280</v>
          </cell>
          <cell r="DD27">
            <v>0</v>
          </cell>
          <cell r="DI27">
            <v>689256</v>
          </cell>
          <cell r="DL27">
            <v>130520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านอบรมพัฒนาเกษตรกร"/>
      <sheetName val="กิจกรรมจัดที่ดิน"/>
      <sheetName val="RTK"/>
      <sheetName val="ศูนย์บริการประชาชน"/>
      <sheetName val="ตรวจสอบการถือครอง"/>
      <sheetName val="งบกองทุน-งานพัฒนา"/>
      <sheetName val="งบกองทุน-ที่ดินเอกชน"/>
    </sheetNames>
    <sheetDataSet>
      <sheetData sheetId="0"/>
      <sheetData sheetId="1"/>
      <sheetData sheetId="2"/>
      <sheetData sheetId="3"/>
      <sheetData sheetId="4">
        <row r="14">
          <cell r="AG14">
            <v>473</v>
          </cell>
          <cell r="AH14">
            <v>5952</v>
          </cell>
        </row>
        <row r="15">
          <cell r="AG15">
            <v>313</v>
          </cell>
          <cell r="AH15">
            <v>1895</v>
          </cell>
        </row>
        <row r="16">
          <cell r="AG16">
            <v>95</v>
          </cell>
          <cell r="AH16">
            <v>550</v>
          </cell>
        </row>
        <row r="17">
          <cell r="AG17">
            <v>32</v>
          </cell>
          <cell r="AH17">
            <v>451</v>
          </cell>
        </row>
        <row r="18">
          <cell r="AG18">
            <v>345</v>
          </cell>
          <cell r="AH18">
            <v>5747</v>
          </cell>
        </row>
        <row r="19">
          <cell r="AG19">
            <v>36</v>
          </cell>
          <cell r="AH19">
            <v>256</v>
          </cell>
        </row>
        <row r="20">
          <cell r="AG20">
            <v>75</v>
          </cell>
          <cell r="AH20">
            <v>456</v>
          </cell>
        </row>
        <row r="21">
          <cell r="AG21">
            <v>162</v>
          </cell>
          <cell r="AH21">
            <v>2435</v>
          </cell>
        </row>
        <row r="22">
          <cell r="AG22">
            <v>75</v>
          </cell>
          <cell r="AH22">
            <v>1089</v>
          </cell>
        </row>
        <row r="23">
          <cell r="AG23">
            <v>984</v>
          </cell>
          <cell r="AH23">
            <v>21831</v>
          </cell>
        </row>
        <row r="24">
          <cell r="AG24">
            <v>30</v>
          </cell>
          <cell r="AH24">
            <v>154</v>
          </cell>
        </row>
        <row r="25">
          <cell r="AG25">
            <v>12</v>
          </cell>
          <cell r="AH25">
            <v>56</v>
          </cell>
        </row>
        <row r="26">
          <cell r="AG26">
            <v>184</v>
          </cell>
          <cell r="AH26">
            <v>1305</v>
          </cell>
        </row>
        <row r="27">
          <cell r="AG27">
            <v>2</v>
          </cell>
          <cell r="AH27">
            <v>35</v>
          </cell>
        </row>
        <row r="28">
          <cell r="AG28">
            <v>38</v>
          </cell>
          <cell r="AH28">
            <v>470</v>
          </cell>
        </row>
        <row r="29">
          <cell r="AG29">
            <v>204</v>
          </cell>
          <cell r="AH29">
            <v>2407</v>
          </cell>
        </row>
        <row r="30">
          <cell r="AG30">
            <v>192</v>
          </cell>
          <cell r="AH30">
            <v>3070</v>
          </cell>
        </row>
      </sheetData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พ.ย.63"/>
    </sheetNames>
    <sheetDataSet>
      <sheetData sheetId="0">
        <row r="9">
          <cell r="C9">
            <v>283</v>
          </cell>
          <cell r="D9">
            <v>10615553.039999999</v>
          </cell>
          <cell r="E9">
            <v>0</v>
          </cell>
          <cell r="F9">
            <v>0</v>
          </cell>
          <cell r="H9">
            <v>37</v>
          </cell>
          <cell r="I9">
            <v>1160617.42</v>
          </cell>
          <cell r="J9">
            <v>2</v>
          </cell>
          <cell r="K9">
            <v>34500</v>
          </cell>
          <cell r="M9">
            <v>308</v>
          </cell>
          <cell r="N9">
            <v>2404886.91</v>
          </cell>
          <cell r="O9">
            <v>18</v>
          </cell>
          <cell r="P9">
            <v>107850.16</v>
          </cell>
          <cell r="R9">
            <v>168</v>
          </cell>
          <cell r="S9">
            <v>8000000</v>
          </cell>
          <cell r="T9">
            <v>0</v>
          </cell>
          <cell r="U9">
            <v>0</v>
          </cell>
        </row>
        <row r="10">
          <cell r="C10">
            <v>292</v>
          </cell>
          <cell r="D10">
            <v>6909110.2599999998</v>
          </cell>
          <cell r="E10">
            <v>0</v>
          </cell>
          <cell r="F10">
            <v>0</v>
          </cell>
          <cell r="H10">
            <v>403</v>
          </cell>
          <cell r="I10">
            <v>25123705.849999946</v>
          </cell>
          <cell r="J10">
            <v>14</v>
          </cell>
          <cell r="K10">
            <v>75741.100000000006</v>
          </cell>
          <cell r="M10">
            <v>14</v>
          </cell>
          <cell r="N10">
            <v>719734.72000000009</v>
          </cell>
          <cell r="O10">
            <v>0</v>
          </cell>
          <cell r="P10">
            <v>0</v>
          </cell>
          <cell r="R10">
            <v>200</v>
          </cell>
          <cell r="S10">
            <v>4000000</v>
          </cell>
          <cell r="T10">
            <v>0</v>
          </cell>
          <cell r="U10">
            <v>0</v>
          </cell>
        </row>
        <row r="11">
          <cell r="C11">
            <v>87</v>
          </cell>
          <cell r="D11">
            <v>1670000</v>
          </cell>
          <cell r="E11">
            <v>0</v>
          </cell>
          <cell r="F11">
            <v>0</v>
          </cell>
          <cell r="H11">
            <v>92</v>
          </cell>
          <cell r="I11">
            <v>3624009.3899999997</v>
          </cell>
          <cell r="J11">
            <v>16</v>
          </cell>
          <cell r="K11">
            <v>102153.31</v>
          </cell>
          <cell r="M11">
            <v>5</v>
          </cell>
          <cell r="N11">
            <v>58202.969999999994</v>
          </cell>
          <cell r="O11">
            <v>2</v>
          </cell>
          <cell r="P11">
            <v>4144.17</v>
          </cell>
          <cell r="R11">
            <v>122</v>
          </cell>
          <cell r="S11">
            <v>3390000</v>
          </cell>
          <cell r="T11">
            <v>0</v>
          </cell>
          <cell r="U11">
            <v>0</v>
          </cell>
        </row>
        <row r="12">
          <cell r="C12">
            <v>161</v>
          </cell>
          <cell r="D12">
            <v>2687572.33</v>
          </cell>
          <cell r="E12">
            <v>1</v>
          </cell>
          <cell r="F12">
            <v>19994.52</v>
          </cell>
          <cell r="H12">
            <v>288</v>
          </cell>
          <cell r="I12">
            <v>7490884.9400000004</v>
          </cell>
          <cell r="J12">
            <v>38</v>
          </cell>
          <cell r="K12">
            <v>302122.76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104</v>
          </cell>
          <cell r="S12">
            <v>3000000</v>
          </cell>
          <cell r="T12">
            <v>0</v>
          </cell>
          <cell r="U12">
            <v>0</v>
          </cell>
        </row>
        <row r="13">
          <cell r="C13">
            <v>90</v>
          </cell>
          <cell r="D13">
            <v>1789972.6</v>
          </cell>
          <cell r="E13">
            <v>0</v>
          </cell>
          <cell r="F13">
            <v>0</v>
          </cell>
          <cell r="H13">
            <v>890</v>
          </cell>
          <cell r="I13">
            <v>79998917.539999992</v>
          </cell>
          <cell r="J13">
            <v>13</v>
          </cell>
          <cell r="K13">
            <v>57358.48</v>
          </cell>
          <cell r="M13">
            <v>3192</v>
          </cell>
          <cell r="N13">
            <v>48158010.079999998</v>
          </cell>
          <cell r="O13">
            <v>206</v>
          </cell>
          <cell r="P13">
            <v>2317095.15</v>
          </cell>
          <cell r="R13">
            <v>60</v>
          </cell>
          <cell r="S13">
            <v>1200000</v>
          </cell>
          <cell r="T13">
            <v>0</v>
          </cell>
          <cell r="U13">
            <v>0</v>
          </cell>
        </row>
        <row r="14">
          <cell r="C14">
            <v>326</v>
          </cell>
          <cell r="D14">
            <v>4907320.9400000004</v>
          </cell>
          <cell r="E14">
            <v>6</v>
          </cell>
          <cell r="F14">
            <v>69129.34</v>
          </cell>
          <cell r="H14">
            <v>67</v>
          </cell>
          <cell r="I14">
            <v>1179233.83</v>
          </cell>
          <cell r="J14">
            <v>37</v>
          </cell>
          <cell r="K14">
            <v>146272.22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197</v>
          </cell>
          <cell r="S14">
            <v>5500000</v>
          </cell>
          <cell r="T14">
            <v>0</v>
          </cell>
          <cell r="U14">
            <v>0</v>
          </cell>
        </row>
        <row r="15">
          <cell r="C15">
            <v>540</v>
          </cell>
          <cell r="D15">
            <v>6649822.6500000004</v>
          </cell>
          <cell r="E15">
            <v>18</v>
          </cell>
          <cell r="F15">
            <v>317419.27</v>
          </cell>
          <cell r="H15">
            <v>593</v>
          </cell>
          <cell r="I15">
            <v>36306711.269999981</v>
          </cell>
          <cell r="J15">
            <v>13</v>
          </cell>
          <cell r="K15">
            <v>117987.81</v>
          </cell>
          <cell r="M15">
            <v>3</v>
          </cell>
          <cell r="N15">
            <v>1579.99</v>
          </cell>
          <cell r="O15">
            <v>2</v>
          </cell>
          <cell r="P15">
            <v>1054.99</v>
          </cell>
          <cell r="R15">
            <v>150</v>
          </cell>
          <cell r="S15">
            <v>5000000</v>
          </cell>
          <cell r="T15">
            <v>0</v>
          </cell>
          <cell r="U15">
            <v>0</v>
          </cell>
        </row>
        <row r="16">
          <cell r="C16">
            <v>87</v>
          </cell>
          <cell r="D16">
            <v>2205000</v>
          </cell>
          <cell r="E16">
            <v>0</v>
          </cell>
          <cell r="F16">
            <v>0</v>
          </cell>
          <cell r="H16">
            <v>56</v>
          </cell>
          <cell r="I16">
            <v>3140653.4600000014</v>
          </cell>
          <cell r="J16">
            <v>1</v>
          </cell>
          <cell r="K16">
            <v>417.11</v>
          </cell>
          <cell r="M16">
            <v>491</v>
          </cell>
          <cell r="N16">
            <v>5933545.7399999993</v>
          </cell>
          <cell r="O16">
            <v>43</v>
          </cell>
          <cell r="P16">
            <v>838240.47</v>
          </cell>
          <cell r="R16">
            <v>80</v>
          </cell>
          <cell r="S16">
            <v>2315250</v>
          </cell>
          <cell r="T16">
            <v>0</v>
          </cell>
          <cell r="U16">
            <v>0</v>
          </cell>
        </row>
        <row r="17">
          <cell r="C17">
            <v>299</v>
          </cell>
          <cell r="D17">
            <v>4650258.63</v>
          </cell>
          <cell r="E17">
            <v>1</v>
          </cell>
          <cell r="F17">
            <v>18732.580000000002</v>
          </cell>
          <cell r="H17">
            <v>175</v>
          </cell>
          <cell r="I17">
            <v>4525193.1799999988</v>
          </cell>
          <cell r="J17">
            <v>64</v>
          </cell>
          <cell r="K17">
            <v>232102.26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120</v>
          </cell>
          <cell r="S17">
            <v>4000000</v>
          </cell>
          <cell r="T17">
            <v>0</v>
          </cell>
          <cell r="U17">
            <v>0</v>
          </cell>
        </row>
        <row r="18">
          <cell r="C18">
            <v>754</v>
          </cell>
          <cell r="D18">
            <v>20140792.59</v>
          </cell>
          <cell r="E18">
            <v>15</v>
          </cell>
          <cell r="F18">
            <v>500000</v>
          </cell>
          <cell r="H18">
            <v>1216</v>
          </cell>
          <cell r="I18">
            <v>71520774.939999983</v>
          </cell>
          <cell r="J18">
            <v>36</v>
          </cell>
          <cell r="K18">
            <v>278584.99</v>
          </cell>
          <cell r="M18">
            <v>128</v>
          </cell>
          <cell r="N18">
            <v>2432766.4899999993</v>
          </cell>
          <cell r="O18">
            <v>15</v>
          </cell>
          <cell r="P18">
            <v>110480.2</v>
          </cell>
          <cell r="R18">
            <v>300</v>
          </cell>
          <cell r="S18">
            <v>12000000</v>
          </cell>
          <cell r="T18">
            <v>0</v>
          </cell>
          <cell r="U18">
            <v>0</v>
          </cell>
        </row>
        <row r="19">
          <cell r="C19">
            <v>166</v>
          </cell>
          <cell r="D19">
            <v>3760000</v>
          </cell>
          <cell r="E19">
            <v>9</v>
          </cell>
          <cell r="F19">
            <v>195000</v>
          </cell>
          <cell r="H19">
            <v>57</v>
          </cell>
          <cell r="I19">
            <v>858697.75</v>
          </cell>
          <cell r="J19">
            <v>34</v>
          </cell>
          <cell r="K19">
            <v>46416.74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140</v>
          </cell>
          <cell r="S19">
            <v>3500000</v>
          </cell>
          <cell r="T19">
            <v>0</v>
          </cell>
          <cell r="U19">
            <v>0</v>
          </cell>
        </row>
        <row r="20">
          <cell r="C20">
            <v>85</v>
          </cell>
          <cell r="D20">
            <v>999916.44</v>
          </cell>
          <cell r="E20">
            <v>6</v>
          </cell>
          <cell r="F20">
            <v>82256.44</v>
          </cell>
          <cell r="H20">
            <v>31</v>
          </cell>
          <cell r="I20">
            <v>381575.15000000008</v>
          </cell>
          <cell r="J20">
            <v>14</v>
          </cell>
          <cell r="K20">
            <v>36972.06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20</v>
          </cell>
          <cell r="S20">
            <v>600000</v>
          </cell>
          <cell r="T20">
            <v>0</v>
          </cell>
          <cell r="U20">
            <v>0</v>
          </cell>
        </row>
        <row r="21">
          <cell r="C21">
            <v>300</v>
          </cell>
          <cell r="D21">
            <v>6922449.04</v>
          </cell>
          <cell r="E21">
            <v>21</v>
          </cell>
          <cell r="F21">
            <v>368431.56</v>
          </cell>
          <cell r="H21">
            <v>2</v>
          </cell>
          <cell r="I21">
            <v>71745.23</v>
          </cell>
          <cell r="J21">
            <v>6</v>
          </cell>
          <cell r="K21">
            <v>18617.599999999999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134</v>
          </cell>
          <cell r="S21">
            <v>5580000</v>
          </cell>
          <cell r="T21">
            <v>0</v>
          </cell>
          <cell r="U21">
            <v>0</v>
          </cell>
        </row>
        <row r="22">
          <cell r="C22">
            <v>292</v>
          </cell>
          <cell r="D22">
            <v>9020000</v>
          </cell>
          <cell r="E22">
            <v>68</v>
          </cell>
          <cell r="F22">
            <v>1987000</v>
          </cell>
          <cell r="H22">
            <v>204</v>
          </cell>
          <cell r="I22">
            <v>5511621.9400000004</v>
          </cell>
          <cell r="J22">
            <v>28</v>
          </cell>
          <cell r="K22">
            <v>91258.48</v>
          </cell>
          <cell r="M22">
            <v>410</v>
          </cell>
          <cell r="N22">
            <v>3425055.919999999</v>
          </cell>
          <cell r="O22">
            <v>17</v>
          </cell>
          <cell r="P22">
            <v>92294.400000000009</v>
          </cell>
          <cell r="R22">
            <v>233</v>
          </cell>
          <cell r="S22">
            <v>7000000</v>
          </cell>
          <cell r="T22">
            <v>0</v>
          </cell>
          <cell r="U22">
            <v>0</v>
          </cell>
        </row>
        <row r="23">
          <cell r="C23">
            <v>512</v>
          </cell>
          <cell r="D23">
            <v>8100587.6600000001</v>
          </cell>
          <cell r="E23">
            <v>28</v>
          </cell>
          <cell r="F23">
            <v>253299.47</v>
          </cell>
          <cell r="H23">
            <v>241</v>
          </cell>
          <cell r="I23">
            <v>8873954.4500000011</v>
          </cell>
          <cell r="J23">
            <v>63</v>
          </cell>
          <cell r="K23">
            <v>367050.13</v>
          </cell>
          <cell r="M23">
            <v>131</v>
          </cell>
          <cell r="N23">
            <v>1345801.3799999997</v>
          </cell>
          <cell r="O23">
            <v>12</v>
          </cell>
          <cell r="P23">
            <v>101345.54</v>
          </cell>
          <cell r="R23">
            <v>100</v>
          </cell>
          <cell r="S23">
            <v>5000000</v>
          </cell>
          <cell r="T23">
            <v>0</v>
          </cell>
          <cell r="U23">
            <v>0</v>
          </cell>
        </row>
        <row r="24">
          <cell r="C24">
            <v>960</v>
          </cell>
          <cell r="D24">
            <v>25496773.210000001</v>
          </cell>
          <cell r="E24">
            <v>223</v>
          </cell>
          <cell r="F24">
            <v>2971036.48</v>
          </cell>
          <cell r="H24">
            <v>686</v>
          </cell>
          <cell r="I24">
            <v>19766797.90000001</v>
          </cell>
          <cell r="J24">
            <v>105</v>
          </cell>
          <cell r="K24">
            <v>750562.81</v>
          </cell>
          <cell r="M24">
            <v>78</v>
          </cell>
          <cell r="N24">
            <v>2784912.01</v>
          </cell>
          <cell r="O24">
            <v>6</v>
          </cell>
          <cell r="P24">
            <v>99276.07</v>
          </cell>
          <cell r="R24">
            <v>360</v>
          </cell>
          <cell r="S24">
            <v>11000000</v>
          </cell>
          <cell r="T24">
            <v>0</v>
          </cell>
          <cell r="U24">
            <v>0</v>
          </cell>
        </row>
        <row r="25">
          <cell r="C25">
            <v>110</v>
          </cell>
          <cell r="D25">
            <v>2200000</v>
          </cell>
          <cell r="E25">
            <v>0</v>
          </cell>
          <cell r="F25">
            <v>0</v>
          </cell>
          <cell r="H25">
            <v>1005</v>
          </cell>
          <cell r="I25">
            <v>28565224.070000008</v>
          </cell>
          <cell r="J25">
            <v>35</v>
          </cell>
          <cell r="K25">
            <v>198453.07</v>
          </cell>
          <cell r="M25">
            <v>271</v>
          </cell>
          <cell r="N25">
            <v>4036451.2800000007</v>
          </cell>
          <cell r="O25">
            <v>10</v>
          </cell>
          <cell r="P25">
            <v>57842.39</v>
          </cell>
          <cell r="R25">
            <v>50</v>
          </cell>
          <cell r="S25">
            <v>1000000</v>
          </cell>
          <cell r="T25">
            <v>0</v>
          </cell>
          <cell r="U2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55A11"/>
  </sheetPr>
  <dimension ref="A1:Z1000"/>
  <sheetViews>
    <sheetView tabSelected="1" zoomScale="85" zoomScaleNormal="85" zoomScaleSheetLayoutView="85" workbookViewId="0">
      <pane xSplit="6" ySplit="7" topLeftCell="G23" activePane="bottomRight" state="frozen"/>
      <selection sqref="A1:XFD1048576"/>
      <selection pane="topRight" sqref="A1:XFD1048576"/>
      <selection pane="bottomLeft" sqref="A1:XFD1048576"/>
      <selection pane="bottomRight" activeCell="G26" sqref="G2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2.625" style="1" bestFit="1" customWidth="1"/>
    <col min="8" max="8" width="12.625" style="555" customWidth="1"/>
    <col min="9" max="9" width="8.125" style="1" bestFit="1" customWidth="1"/>
    <col min="10" max="10" width="12.625" style="1" bestFit="1" customWidth="1"/>
    <col min="11" max="11" width="11.625" style="1" bestFit="1" customWidth="1"/>
    <col min="12" max="12" width="6.1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17</v>
      </c>
      <c r="F1" s="557"/>
      <c r="G1" s="557"/>
      <c r="H1" s="557"/>
      <c r="I1" s="557"/>
      <c r="J1" s="557"/>
      <c r="K1" s="557"/>
      <c r="L1" s="467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558" t="s">
        <v>18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468"/>
      <c r="H3" s="469"/>
      <c r="I3" s="470"/>
      <c r="J3" s="14"/>
      <c r="K3" s="14"/>
      <c r="L3" s="17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60" t="s">
        <v>19</v>
      </c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468"/>
      <c r="H5" s="469"/>
      <c r="I5" s="470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20"/>
      <c r="H6" s="471"/>
      <c r="I6" s="20"/>
      <c r="J6" s="21" t="s">
        <v>20</v>
      </c>
      <c r="K6" s="562" t="s">
        <v>20</v>
      </c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472" t="s">
        <v>23</v>
      </c>
      <c r="H7" s="473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474"/>
      <c r="H8" s="475"/>
      <c r="I8" s="476"/>
      <c r="J8" s="404">
        <f>SUM(J9,J15,J19,J31)</f>
        <v>49192260</v>
      </c>
      <c r="K8" s="404">
        <f>SUM(K10,K16,K20,K32,K35,K38)</f>
        <v>8927462.0300000012</v>
      </c>
      <c r="L8" s="37">
        <f>IF(J8&gt;0,K8*100/J8,0)</f>
        <v>18.148103034908338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77"/>
      <c r="H9" s="478"/>
      <c r="I9" s="45"/>
      <c r="J9" s="84">
        <f>J10</f>
        <v>7165000</v>
      </c>
      <c r="K9" s="84">
        <f>K10</f>
        <v>1081814.26</v>
      </c>
      <c r="L9" s="86">
        <f>IF(J9&gt;0,K9*100/J9,0)</f>
        <v>15.098593998604327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479"/>
      <c r="H10" s="480"/>
      <c r="I10" s="481"/>
      <c r="J10" s="55">
        <f>SUM(กำแพงเพชร!J10,เชียงราย!J10,เชียงใหม่!J10,ตาก!J10,นครสวรรค์!J10,น่าน!J10,พะเยา!J10,พิจิตร!J10,พิษณุโลก!J10,เพชรบูรณ์!J10,แพร่!J10,แม่ฮ่องสอน!J10,ลำปาง!J10,ลำพูน!J10,สุโขทัย!J10,อุตรดิตถ์!J10,อุทัยธานี!J10)</f>
        <v>7165000</v>
      </c>
      <c r="K10" s="55">
        <f>SUM(กำแพงเพชร!K10,เชียงราย!K10,เชียงใหม่!K10,ตาก!K10,นครสวรรค์!K10,น่าน!K10,พะเยา!K10,พิจิตร!K10,พิษณุโลก!K10,เพชรบูรณ์!K10,แพร่!K10,แม่ฮ่องสอน!K10,ลำปาง!K10,ลำพูน!K10,สุโขทัย!K10,อุตรดิตถ์!K10,อุทัยธานี!K10)</f>
        <v>1081814.26</v>
      </c>
      <c r="L10" s="57">
        <f>IF(J10&gt;0,K10*100/J10,0)</f>
        <v>15.098593998604327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482">
        <f>SUM(กำแพงเพชร!G11,เชียงราย!G11,เชียงใหม่!G11,ตาก!G11,นครสวรรค์!G11,น่าน!G11,พะเยา!G11,พิจิตร!G11,พิษณุโลก!G11,เพชรบูรณ์!G11,แพร่!G11,แม่ฮ่องสอน!G11,ลำปาง!G11,ลำพูน!G11,สุโขทัย!G11,อุตรดิตถ์!G11,อุทัยธานี!G11)</f>
        <v>12</v>
      </c>
      <c r="H11" s="483">
        <f>SUM(กำแพงเพชร!H11,เชียงราย!H11,เชียงใหม่!H11,ตาก!H11,นครสวรรค์!H11,น่าน!H11,พะเยา!H11,พิจิตร!H11,พิษณุโลก!H11,เพชรบูรณ์!H11,แพร่!H11,แม่ฮ่องสอน!H11,ลำปาง!H11,ลำพูน!H11,สุโขทัย!H11,อุตรดิตถ์!H11,อุทัยธานี!H11)</f>
        <v>7</v>
      </c>
      <c r="I11" s="65">
        <f>IF(G11&gt;0,H11*100/G11,0)</f>
        <v>58.333333333333336</v>
      </c>
      <c r="J11" s="66">
        <f>SUM(กำแพงเพชร!J11,เชียงราย!J11,เชียงใหม่!J11,ตาก!J11,นครสวรรค์!J11,น่าน!J11,พะเยา!J11,พิจิตร!J11,พิษณุโลก!J11,เพชรบูรณ์!J11,แพร่!J11,แม่ฮ่องสอน!J11,ลำปาง!J11,ลำพูน!J11,สุโขทัย!J11,อุตรดิตถ์!J11,อุทัยธานี!J11)</f>
        <v>7165000</v>
      </c>
      <c r="K11" s="464">
        <f>SUM(กำแพงเพชร!K11,เชียงราย!K11,เชียงใหม่!K11,ตาก!K11,นครสวรรค์!K11,น่าน!K11,พะเยา!K11,พิจิตร!K11,พิษณุโลก!K11,เพชรบูรณ์!K11,แพร่!K11,แม่ฮ่องสอน!K11,ลำปาง!K11,ลำพูน!K11,สุโขทัย!K11,อุตรดิตถ์!K11,อุทัยธานี!K11)</f>
        <v>1081814.26</v>
      </c>
      <c r="L11" s="67">
        <f>IF(J11&gt;0,K11*100/J11,0)</f>
        <v>15.098593998604327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484">
        <f>SUM(กำแพงเพชร!G12,เชียงราย!G12,เชียงใหม่!G12,ตาก!G12,นครสวรรค์!G12,น่าน!G12,พะเยา!G12,พิจิตร!G12,พิษณุโลก!G12,เพชรบูรณ์!G12,แพร่!G12,แม่ฮ่องสอน!G12,ลำปาง!G12,ลำพูน!G12,สุโขทัย!G12,อุตรดิตถ์!G12,อุทัยธานี!G12)</f>
        <v>3</v>
      </c>
      <c r="H12" s="485">
        <f>SUM(กำแพงเพชร!H12,เชียงราย!H12,เชียงใหม่!H12,ตาก!H12,นครสวรรค์!H12,น่าน!H12,พะเยา!H12,พิจิตร!H12,พิษณุโลก!H12,เพชรบูรณ์!H12,แพร่!H12,แม่ฮ่องสอน!H12,ลำปาง!H12,ลำพูน!H12,สุโขทัย!H12,อุตรดิตถ์!H12,อุทัยธานี!H12)</f>
        <v>1</v>
      </c>
      <c r="I12" s="75">
        <f>IF(G12&gt;0,H12*100/G12,0)</f>
        <v>33.333333333333336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484">
        <f>SUM(กำแพงเพชร!G13,เชียงราย!G13,เชียงใหม่!G13,ตาก!G13,นครสวรรค์!G13,น่าน!G13,พะเยา!G13,พิจิตร!G13,พิษณุโลก!G13,เพชรบูรณ์!G13,แพร่!G13,แม่ฮ่องสอน!G13,ลำปาง!G13,ลำพูน!G13,สุโขทัย!G13,อุตรดิตถ์!G13,อุทัยธานี!G13)</f>
        <v>6</v>
      </c>
      <c r="H13" s="485">
        <f>SUM(กำแพงเพชร!H13,เชียงราย!H13,เชียงใหม่!H13,ตาก!H13,นครสวรรค์!H13,น่าน!H13,พะเยา!H13,พิจิตร!H13,พิษณุโลก!H13,เพชรบูรณ์!H13,แพร่!H13,แม่ฮ่องสอน!H13,ลำปาง!H13,ลำพูน!H13,สุโขทัย!H13,อุตรดิตถ์!H13,อุทัยธานี!H13)</f>
        <v>5</v>
      </c>
      <c r="I13" s="75">
        <f>IF(G13&gt;0,H13*100/G13,0)</f>
        <v>83.333333333333329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484">
        <f>SUM(กำแพงเพชร!G14,เชียงราย!G14,เชียงใหม่!G14,ตาก!G14,นครสวรรค์!G14,น่าน!G14,พะเยา!G14,พิจิตร!G14,พิษณุโลก!G14,เพชรบูรณ์!G14,แพร่!G14,แม่ฮ่องสอน!G14,ลำปาง!G14,ลำพูน!G14,สุโขทัย!G14,อุตรดิตถ์!G14,อุทัยธานี!G14)</f>
        <v>3</v>
      </c>
      <c r="H14" s="485">
        <f>SUM(กำแพงเพชร!H14,เชียงราย!H14,เชียงใหม่!H14,ตาก!H14,นครสวรรค์!H14,น่าน!H14,พะเยา!H14,พิจิตร!H14,พิษณุโลก!H14,เพชรบูรณ์!H14,แพร่!H14,แม่ฮ่องสอน!H14,ลำปาง!H14,ลำพูน!H14,สุโขทัย!H14,อุตรดิตถ์!H14,อุทัยธานี!H14)</f>
        <v>1</v>
      </c>
      <c r="I14" s="75">
        <f>IF(G14&gt;0,H14*100/G14,0)</f>
        <v>33.333333333333336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486"/>
      <c r="H15" s="487"/>
      <c r="I15" s="45"/>
      <c r="J15" s="84">
        <f>J16</f>
        <v>2071220</v>
      </c>
      <c r="K15" s="84">
        <f>K16</f>
        <v>289074.05000000005</v>
      </c>
      <c r="L15" s="86">
        <f>IF(J15&gt;0,K15*100/J15,0)</f>
        <v>13.956704261256652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488"/>
      <c r="H16" s="489"/>
      <c r="I16" s="490"/>
      <c r="J16" s="436">
        <f>SUM(กำแพงเพชร!J16,เชียงราย!J16,เชียงใหม่!J16,ตาก!J16,นครสวรรค์!J16,น่าน!J16,พะเยา!J16,พิจิตร!J16,พิษณุโลก!J16,เพชรบูรณ์!J16,แพร่!J16,แม่ฮ่องสอน!J16,ลำปาง!J16,ลำพูน!J16,สุโขทัย!J16,อุตรดิตถ์!J16,อุทัยธานี!J16)</f>
        <v>2071220</v>
      </c>
      <c r="K16" s="436">
        <f>SUM(กำแพงเพชร!K16,เชียงราย!K16,เชียงใหม่!K16,ตาก!K16,นครสวรรค์!K16,น่าน!K16,พะเยา!K16,พิจิตร!K16,พิษณุโลก!K16,เพชรบูรณ์!K16,แพร่!K16,แม่ฮ่องสอน!K16,ลำปาง!K16,ลำพูน!K16,สุโขทัย!K16,อุตรดิตถ์!K16,อุทัยธานี!K16)</f>
        <v>289074.05000000005</v>
      </c>
      <c r="L16" s="437">
        <f>IF(J16&gt;0,K16*100/J16,0)</f>
        <v>13.956704261256652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491">
        <f>SUM(กำแพงเพชร!G17,เชียงราย!G17,เชียงใหม่!G17,ตาก!G17,นครสวรรค์!G17,น่าน!G17,พะเยา!G17,พิจิตร!G17,พิษณุโลก!G17,เพชรบูรณ์!G17,แพร่!G17,แม่ฮ่องสอน!G17,ลำปาง!G17,ลำพูน!G17,สุโขทัย!G17,อุตรดิตถ์!G17,อุทัยธานี!G17)</f>
        <v>800</v>
      </c>
      <c r="H17" s="492">
        <f>SUM(กำแพงเพชร!H17,เชียงราย!H17,เชียงใหม่!H17,ตาก!H17,นครสวรรค์!H17,น่าน!H17,พะเยา!H17,พิจิตร!H17,พิษณุโลก!H17,เพชรบูรณ์!H17,แพร่!H17,แม่ฮ่องสอน!H17,ลำปาง!H17,ลำพูน!H17,สุโขทัย!H17,อุตรดิตถ์!H17,อุทัยธานี!H17)</f>
        <v>100</v>
      </c>
      <c r="I17" s="106">
        <f>IF(G17&gt;0,H17*100/G17,0)</f>
        <v>12.5</v>
      </c>
      <c r="J17" s="107">
        <f>SUM(กำแพงเพชร!J17,เชียงราย!J17,เชียงใหม่!J17,ตาก!J17,นครสวรรค์!J17,น่าน!J17,พะเยา!J17,พิจิตร!J17,พิษณุโลก!J17,เพชรบูรณ์!J17,แพร่!J17,แม่ฮ่องสอน!J17,ลำปาง!J17,ลำพูน!J17,สุโขทัย!J17,อุตรดิตถ์!J17,อุทัยธานี!J17)</f>
        <v>2071220</v>
      </c>
      <c r="K17" s="108">
        <f>SUM(กำแพงเพชร!K17,เชียงราย!K17,เชียงใหม่!K17,ตาก!K17,นครสวรรค์!K17,น่าน!K17,พะเยา!K17,พิจิตร!K17,พิษณุโลก!K17,เพชรบูรณ์!K17,แพร่!K17,แม่ฮ่องสอน!K17,ลำปาง!K17,ลำพูน!K17,สุโขทัย!K17,อุตรดิตถ์!K17,อุทัยธานี!K17)</f>
        <v>289074.05000000005</v>
      </c>
      <c r="L17" s="109">
        <f>IF(J17&gt;0,K17*100/J17,0)</f>
        <v>13.956704261256652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493">
        <f>SUM(กำแพงเพชร!G18,เชียงราย!G18,เชียงใหม่!G18,ตาก!G18,นครสวรรค์!G18,น่าน!G18,พะเยา!G18,พิจิตร!G18,พิษณุโลก!G18,เพชรบูรณ์!G18,แพร่!G18,แม่ฮ่องสอน!G18,ลำปาง!G18,ลำพูน!G18,สุโขทัย!G18,อุตรดิตถ์!G18,อุทัยธานี!G18)</f>
        <v>376</v>
      </c>
      <c r="H18" s="494">
        <f>SUM(กำแพงเพชร!H18,เชียงราย!H17,เชียงใหม่!H18,ตาก!H18,นครสวรรค์!H18,น่าน!H18,พะเยา!H18,พิจิตร!H18,พิษณุโลก!H18,เพชรบูรณ์!H18,แพร่!H18,แม่ฮ่องสอน!H18,ลำปาง!H18,ลำพูน!H18,สุโขทัย!H18,อุตรดิตถ์!H18,อุทัยธานี!H18)</f>
        <v>60</v>
      </c>
      <c r="I18" s="117">
        <f>IF(G18&gt;0,H18*100/G18,0)</f>
        <v>15.957446808510639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495"/>
      <c r="H19" s="496"/>
      <c r="I19" s="127"/>
      <c r="J19" s="128">
        <f>J20</f>
        <v>5257555</v>
      </c>
      <c r="K19" s="129">
        <f>K20</f>
        <v>908984.74</v>
      </c>
      <c r="L19" s="129">
        <f>IF(J19&gt;0,K19*100/J19,0)</f>
        <v>17.289115187572932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497"/>
      <c r="H20" s="498"/>
      <c r="I20" s="499"/>
      <c r="J20" s="137">
        <f>SUM(กำแพงเพชร!J20,เชียงราย!J20,เชียงใหม่!J20,ตาก!J20,นครสวรรค์!J20,น่าน!J20,พะเยา!J20,พิจิตร!J20,พิษณุโลก!J20,เพชรบูรณ์!J20,แพร่!J20,แม่ฮ่องสอน!J20,ลำปาง!J20,ลำพูน!J20,สุโขทัย!J20,อุตรดิตถ์!J20,อุทัยธานี!J20)</f>
        <v>5257555</v>
      </c>
      <c r="K20" s="500">
        <f>SUM(K21,K30)</f>
        <v>908984.74</v>
      </c>
      <c r="L20" s="138">
        <f>IF(J20&gt;0,K20*100/J20,0)</f>
        <v>17.289115187572932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501">
        <f>SUM(กำแพงเพชร!G21,เชียงราย!G21,เชียงใหม่!G21,ตาก!G21,นครสวรรค์!G21,น่าน!G21,พะเยา!G21,พิจิตร!G21,พิษณุโลก!G21,เพชรบูรณ์!G21,แพร่!G21,แม่ฮ่องสอน!G21,ลำปาง!G21,ลำพูน!G21,สุโขทัย!G21,อุตรดิตถ์!G21,อุทัยธานี!G21)</f>
        <v>580</v>
      </c>
      <c r="H21" s="502">
        <f>SUM(H27:H28)</f>
        <v>210</v>
      </c>
      <c r="I21" s="146">
        <f>IF(G21&gt;0,H21*100/G21,0)</f>
        <v>36.206896551724135</v>
      </c>
      <c r="J21" s="147">
        <f>SUM(กำแพงเพชร!J21,เชียงราย!J21,เชียงใหม่!J21,ตาก!J21,นครสวรรค์!J21,น่าน!J21,พะเยา!J21,พิจิตร!J21,พิษณุโลก!J21,เพชรบูรณ์!J21,แพร่!J21,แม่ฮ่องสอน!J21,ลำปาง!J21,ลำพูน!J21,สุโขทัย!J21,อุตรดิตถ์!J21,อุทัยธานี!J21)</f>
        <v>4772300</v>
      </c>
      <c r="K21" s="147">
        <f>SUM(กำแพงเพชร!K21,เชียงราย!K21,เชียงใหม่!K21,ตาก!K21,นครสวรรค์!K21,น่าน!K21,พะเยา!K21,พิจิตร!K21,พิษณุโลก!K21,เพชรบูรณ์!K21,แพร่!K21,แม่ฮ่องสอน!K21,ลำปาง!K21,ลำพูน!K21,สุโขทัย!K21,อุตรดิตถ์!K21,อุทัยธานี!K21)</f>
        <v>614283.54</v>
      </c>
      <c r="L21" s="148">
        <f>IF(J21&gt;0,K21*100/J21,0)</f>
        <v>12.871855080359575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503">
        <f>SUM(กำแพงเพชร!G22,เชียงราย!G22,เชียงใหม่!G22,ตาก!G22,นครสวรรค์!G22,น่าน!G22,พะเยา!G22,พิจิตร!G22,พิษณุโลก!G22,เพชรบูรณ์!G22,แพร่!G22,แม่ฮ่องสอน!G22,ลำปาง!G22,ลำพูน!G22,สุโขทัย!G22,อุตรดิตถ์!G22,อุทัยธานี!G22)</f>
        <v>68</v>
      </c>
      <c r="H22" s="504">
        <f>SUM(กำแพงเพชร!H22,เชียงราย!H22,เชียงใหม่!H22,ตาก!H22,นครสวรรค์!H22,น่าน!H22,พะเยา!H22,พิจิตร!H22,พิษณุโลก!H22,เพชรบูรณ์!H22,แพร่!H22,แม่ฮ่องสอน!H22,ลำปาง!H22,ลำพูน!H22,สุโขทัย!H22,อุตรดิตถ์!H22,อุทัยธานี!H22)</f>
        <v>5</v>
      </c>
      <c r="I22" s="156">
        <f>IF(G22&gt;0,H22*100/G22,0)</f>
        <v>7.3529411764705879</v>
      </c>
      <c r="J22" s="157">
        <f>SUM(กำแพงเพชร!J22,เชียงราย!J22,เชียงใหม่!J22,ตาก!J22,นครสวรรค์!J22,น่าน!J22,พะเยา!J22,พิจิตร!J22,พิษณุโลก!J22,เพชรบูรณ์!J22,แพร่!J22,แม่ฮ่องสอน!J22,ลำปาง!J22,ลำพูน!J22,สุโขทัย!J22,อุตรดิตถ์!J22,อุทัยธานี!J22)</f>
        <v>170000</v>
      </c>
      <c r="K22" s="158"/>
      <c r="L22" s="158"/>
      <c r="M22" s="11"/>
      <c r="N22" s="505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503">
        <f>SUM(กำแพงเพชร!G23,เชียงราย!G23,เชียงใหม่!G23,ตาก!G23,นครสวรรค์!G23,น่าน!G23,พะเยา!G23,พิจิตร!G23,พิษณุโลก!G23,เพชรบูรณ์!G23,แพร่!G23,แม่ฮ่องสอน!G23,ลำปาง!G23,ลำพูน!G23,สุโขทัย!G23,อุตรดิตถ์!G23,อุทัยธานี!G23)</f>
        <v>54</v>
      </c>
      <c r="H23" s="504">
        <f>SUM(กำแพงเพชร!H23,เชียงราย!H23,เชียงใหม่!H23,ตาก!H23,นครสวรรค์!H23,น่าน!H23,พะเยา!H23,พิจิตร!H23,พิษณุโลก!H23,เพชรบูรณ์!H23,แพร่!H23,แม่ฮ่องสอน!H23,ลำปาง!H23,ลำพูน!H23,สุโขทัย!H23,อุตรดิตถ์!H23,อุทัยธานี!H23)</f>
        <v>1</v>
      </c>
      <c r="I23" s="156">
        <f>IF(G23&gt;0,H23*100/G23,0)</f>
        <v>1.8518518518518519</v>
      </c>
      <c r="J23" s="157">
        <f>SUM(กำแพงเพชร!J23,เชียงราย!J23,เชียงใหม่!J23,ตาก!J23,นครสวรรค์!J23,น่าน!J23,พะเยา!J23,พิจิตร!J23,พิษณุโลก!J23,เพชรบูรณ์!J23,แพร่!J23,แม่ฮ่องสอน!J23,ลำปาง!J23,ลำพูน!J23,สุโขทัย!J23,อุตรดิตถ์!J23,อุทัยธานี!J23)</f>
        <v>864000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503">
        <f>SUM(กำแพงเพชร!G24,เชียงราย!G24,เชียงใหม่!G24,ตาก!G24,นครสวรรค์!G24,น่าน!G24,พะเยา!G24,พิจิตร!G24,พิษณุโลก!G24,เพชรบูรณ์!G24,แพร่!G24,แม่ฮ่องสอน!G24,ลำปาง!G24,ลำพูน!G24,สุโขทัย!G24,อุตรดิตถ์!G24,อุทัยธานี!G24)</f>
        <v>4</v>
      </c>
      <c r="H24" s="504">
        <f>SUM(กำแพงเพชร!H24,เชียงราย!H24,เชียงใหม่!H24,ตาก!H24,นครสวรรค์!H24,น่าน!H24,พะเยา!H24,พิจิตร!H24,พิษณุโลก!H24,เพชรบูรณ์!H24,แพร่!H24,แม่ฮ่องสอน!H24,ลำปาง!H24,ลำพูน!H24,สุโขทัย!H24,อุตรดิตถ์!H24,อุทัยธานี!H24)</f>
        <v>0</v>
      </c>
      <c r="I24" s="156">
        <f>IF(G24&gt;0,H24*100/G24,0)</f>
        <v>0</v>
      </c>
      <c r="J24" s="157">
        <f>SUM(กำแพงเพชร!J24,เชียงราย!J24,เชียงใหม่!J24,ตาก!J24,นครสวรรค์!J24,น่าน!J24,พะเยา!J24,พิจิตร!J24,พิษณุโลก!J24,เพชรบูรณ์!J24,แพร่!J24,แม่ฮ่องสอน!J24,ลำปาง!J24,ลำพูน!J24,สุโขทัย!J24,อุตรดิตถ์!J24,อุทัยธานี!J24)</f>
        <v>112000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503"/>
      <c r="H25" s="504"/>
      <c r="I25" s="156"/>
      <c r="J25" s="160">
        <f>SUM(กำแพงเพชร!J25,เชียงราย!J25,เชียงใหม่!J25,ตาก!J25,นครสวรรค์!J25,น่าน!J25,พะเยา!J25,พิจิตร!J25,พิษณุโลก!J25,เพชรบูรณ์!J25,แพร่!J25,แม่ฮ่องสอน!J25,ลำปาง!J25,ลำพูน!J25,สุโขทัย!J25,อุตรดิตถ์!J25,อุทัยธานี!J25)</f>
        <v>327000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503">
        <f>SUM(กำแพงเพชร!G26,เชียงราย!G26,เชียงใหม่!G26,ตาก!G26,นครสวรรค์!G26,น่าน!G26,พะเยา!G26,พิจิตร!G26,พิษณุโลก!G26,เพชรบูรณ์!G26,แพร่!G26,แม่ฮ่องสอน!G26,ลำปาง!G26,ลำพูน!G26,สุโขทัย!G26,อุตรดิตถ์!G26,อุทัยธานี!G26)</f>
        <v>1157200</v>
      </c>
      <c r="H26" s="504">
        <f>SUM(กำแพงเพชร!H26,เชียงราย!H26,เชียงใหม่!H26,ตาก!H26,นครสวรรค์!H26,น่าน!H26,พะเยา!H26,พิจิตร!H26,พิษณุโลก!H26,เพชรบูรณ์!H26,แพร่!H26,แม่ฮ่องสอน!H26,ลำปาง!H26,ลำพูน!H26,สุโขทัย!H26,อุตรดิตถ์!H26,อุทัยธานี!H26)</f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503">
        <f>SUM(กำแพงเพชร!G27,เชียงราย!G27,เชียงใหม่!G27,ตาก!G27,นครสวรรค์!G27,น่าน!G27,พะเยา!G27,พิจิตร!G27,พิษณุโลก!G27,เพชรบูรณ์!G27,แพร่!G27,แม่ฮ่องสอน!G27,ลำปาง!G27,ลำพูน!G27,สุโขทัย!G27,อุตรดิตถ์!G27,อุทัยธานี!G27)</f>
        <v>80</v>
      </c>
      <c r="H27" s="504">
        <f>SUM(กำแพงเพชร!H27,เชียงราย!H27,เชียงใหม่!H27,ตาก!H27,นครสวรรค์!H27,น่าน!H27,พะเยา!H27,พิจิตร!H27,พิษณุโลก!H27,เพชรบูรณ์!H27,แพร่!H27,แม่ฮ่องสอน!H27,ลำปาง!H27,ลำพูน!H27,สุโขทัย!H27,อุตรดิตถ์!H27,อุทัยธานี!H27)</f>
        <v>20</v>
      </c>
      <c r="I27" s="156">
        <f>IF(G27&gt;0,H27*100/G27,0)</f>
        <v>25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506">
        <f>SUM(กำแพงเพชร!G28,เชียงราย!G28,เชียงใหม่!G28,ตาก!G28,นครสวรรค์!G28,น่าน!G28,พะเยา!G28,พิจิตร!G28,พิษณุโลก!G28,เพชรบูรณ์!G28,แพร่!G28,แม่ฮ่องสอน!G28,ลำปาง!G28,ลำพูน!G28,สุโขทัย!G28,อุตรดิตถ์!G28,อุทัยธานี!G28)</f>
        <v>500</v>
      </c>
      <c r="H28" s="507">
        <f>SUM(กำแพงเพชร!H28,เชียงราย!H27,เชียงใหม่!H28,ตาก!H28,นครสวรรค์!H28,น่าน!H28,พะเยา!H28,พิจิตร!H28,พิษณุโลก!H28,เพชรบูรณ์!H28,แพร่!H28,แม่ฮ่องสอน!H28,ลำปาง!H28,ลำพูน!H28,สุโขทัย!H28,อุตรดิตถ์!H28,อุทัยธานี!H28)</f>
        <v>190</v>
      </c>
      <c r="I28" s="163">
        <f>IF(G28&gt;0,H28*100/G28,0)</f>
        <v>38</v>
      </c>
      <c r="J28" s="157">
        <f>SUM(กำแพงเพชร!J28,เชียงราย!J28,เชียงใหม่!J28,ตาก!J28,นครสวรรค์!J28,น่าน!J28,พะเยา!J28,พิจิตร!J28,พิษณุโลก!J28,เพชรบูรณ์!J28,แพร่!J28,แม่ฮ่องสอน!J28,ลำปาง!J28,ลำพูน!J28,สุโขทัย!J28,อุตรดิตถ์!J28,อุทัยธานี!J28)</f>
        <v>2831300</v>
      </c>
      <c r="K28" s="440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503"/>
      <c r="H29" s="504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508">
        <f>SUM(กำแพงเพชร!G30,เชียงราย!G30,เชียงใหม่!G30,ตาก!G30,นครสวรรค์!G30,น่าน!G30,พะเยา!G30,พิจิตร!G30,พิษณุโลก!G30,เพชรบูรณ์!G30,แพร่!G30,แม่ฮ่องสอน!G30,ลำปาง!G30,ลำพูน!G30,สุโขทัย!G30,อุตรดิตถ์!G30,อุทัยธานี!G30)</f>
        <v>223</v>
      </c>
      <c r="H30" s="508">
        <f>SUM(กำแพงเพชร!H30,เชียงราย!H30,เชียงใหม่!H30,ตาก!H30,นครสวรรค์!H30,น่าน!H30,พะเยา!H30,พิจิตร!H30,พิษณุโลก!H30,เพชรบูรณ์!H30,แพร่!H30,แม่ฮ่องสอน!H30,ลำปาง!H30,ลำพูน!H30,สุโขทัย!H30,อุตรดิตถ์!H30,อุทัยธานี!H30)</f>
        <v>147</v>
      </c>
      <c r="I30" s="171">
        <f>IF(G30&gt;0,H30*100/G30,0)</f>
        <v>65.919282511210767</v>
      </c>
      <c r="J30" s="172">
        <f>SUM(กำแพงเพชร!J30,เชียงราย!J30,เชียงใหม่!J30,ตาก!J30,นครสวรรค์!J30,น่าน!J30,พะเยา!J30,พิจิตร!J30,พิษณุโลก!J30,เพชรบูรณ์!J30,แพร่!J30,แม่ฮ่องสอน!J30,ลำปาง!J30,ลำพูน!J30,สุโขทัย!J30,อุตรดิตถ์!J30,อุทัยธานี!J30)</f>
        <v>485255</v>
      </c>
      <c r="K30" s="172">
        <f>SUM(กำแพงเพชร!K30,เชียงราย!K30,เชียงใหม่!K30,ตาก!K30,นครสวรรค์!K30,น่าน!K30,พะเยา!K30,พิจิตร!K30,พิษณุโลก!K30,เพชรบูรณ์!K30,แพร่!K30,แม่ฮ่องสอน!K30,ลำปาง!K30,ลำพูน!K30,สุโขทัย!K30,อุตรดิตถ์!K30,อุทัยธานี!K30)</f>
        <v>294701.2</v>
      </c>
      <c r="L30" s="173">
        <f>IF(J30&gt;0,K30*100/J30,0)</f>
        <v>60.731203181832235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509"/>
      <c r="H31" s="510"/>
      <c r="I31" s="511"/>
      <c r="J31" s="181">
        <f>SUM(J32,J35,J38)</f>
        <v>34698485</v>
      </c>
      <c r="K31" s="182">
        <f>SUM(K32,K35,K38)</f>
        <v>6647588.9800000004</v>
      </c>
      <c r="L31" s="182">
        <f>IF(J31&gt;0,K31*100/J31,0)</f>
        <v>19.158153389117711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512"/>
      <c r="H32" s="513"/>
      <c r="I32" s="514"/>
      <c r="J32" s="190">
        <f>SUM(กำแพงเพชร!J32,เชียงราย!J32,เชียงใหม่!J32,ตาก!J32,นครสวรรค์!J32,น่าน!J32,พะเยา!J32,พิจิตร!J32,พิษณุโลก!J32,เพชรบูรณ์!J32,แพร่!J32,แม่ฮ่องสอน!J32,ลำปาง!J32,ลำพูน!J32,สุโขทัย!J32,อุตรดิตถ์!J32,อุทัยธานี!J32)</f>
        <v>5710860</v>
      </c>
      <c r="K32" s="422">
        <f>SUM(K33:K34)</f>
        <v>850407.42999999993</v>
      </c>
      <c r="L32" s="191">
        <f t="shared" ref="L32:L39" si="0">IF(J32&gt;0,K32*100/J32,0)</f>
        <v>14.891057213799673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515">
        <f>SUM(กำแพงเพชร!G33,เชียงราย!G33,เชียงใหม่!G33,ตาก!G33,นครสวรรค์!G33,น่าน!G33,พะเยา!G33,พิจิตร!G33,พิษณุโลก!G33,เพชรบูรณ์!G33,แพร่!G33,แม่ฮ่องสอน!G33,ลำปาง!G33,ลำพูน!G33,สุโขทัย!G33,อุตรดิตถ์!G33,อุทัยธานี!G33)</f>
        <v>294</v>
      </c>
      <c r="H33" s="516">
        <f>SUM(กำแพงเพชร!H33,เชียงราย!H33,เชียงใหม่!H33,ตาก!H33,นครสวรรค์!H33,น่าน!H33,พะเยา!H33,พิจิตร!H33,พิษณุโลก!H33,เพชรบูรณ์!H33,แพร่!H33,แม่ฮ่องสอน!H33,ลำปาง!H33,ลำพูน!H33,สุโขทัย!H33,อุตรดิตถ์!H33,อุทัยธานี!H33)</f>
        <v>40</v>
      </c>
      <c r="I33" s="199">
        <f>IF(G33&gt;0,H33*100/G33,0)</f>
        <v>13.605442176870747</v>
      </c>
      <c r="J33" s="200">
        <f>SUM(กำแพงเพชร!J33,เชียงราย!J33,เชียงใหม่!J33,ตาก!J33,นครสวรรค์!J33,น่าน!J33,พะเยา!J33,พิจิตร!J33,พิษณุโลก!J33,เพชรบูรณ์!J33,แพร่!J33,แม่ฮ่องสอน!J33,ลำปาง!J33,ลำพูน!J33,สุโขทัย!J33,อุตรดิตถ์!J33,อุทัยธานี!J33)</f>
        <v>2722180</v>
      </c>
      <c r="K33" s="201">
        <f>SUM(กำแพงเพชร!K33,เชียงราย!K33,เชียงใหม่!K33,ตาก!K33,นครสวรรค์!K33,น่าน!K33,พะเยา!K33,พิจิตร!K33,พิษณุโลก!K33,เพชรบูรณ์!K33,แพร่!K33,แม่ฮ่องสอน!K33,ลำปาง!K33,ลำพูน!K33,สุโขทัย!K33,อุตรดิตถ์!K33,อุทัยธานี!K33)</f>
        <v>360461.27</v>
      </c>
      <c r="L33" s="201">
        <f t="shared" si="0"/>
        <v>13.241639788698764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503">
        <f>SUM(กำแพงเพชร!G34,เชียงราย!G34,เชียงใหม่!G34,ตาก!G34,นครสวรรค์!G34,น่าน!G34,พะเยา!G34,พิจิตร!G34,พิษณุโลก!G34,เพชรบูรณ์!G34,แพร่!G34,แม่ฮ่องสอน!G34,ลำปาง!G34,ลำพูน!G34,สุโขทัย!G34,อุตรดิตถ์!G34,อุทัยธานี!G34)</f>
        <v>735</v>
      </c>
      <c r="H34" s="504">
        <f>SUM(กำแพงเพชร!H34,เชียงราย!H34,เชียงใหม่!H34,ตาก!H34,นครสวรรค์!H34,น่าน!H34,พะเยา!H34,พิจิตร!H34,พิษณุโลก!H34,เพชรบูรณ์!H34,แพร่!H34,แม่ฮ่องสอน!H34,ลำปาง!H34,ลำพูน!H34,สุโขทัย!H34,อุตรดิตถ์!H34,อุทัยธานี!H34)</f>
        <v>305</v>
      </c>
      <c r="I34" s="156">
        <f>IF(G34&gt;0,H34*100/G34,0)</f>
        <v>41.496598639455783</v>
      </c>
      <c r="J34" s="163">
        <f>SUM(กำแพงเพชร!J34,เชียงราย!J34,เชียงใหม่!J34,ตาก!J34,นครสวรรค์!J34,น่าน!J34,พะเยา!J34,พิจิตร!J34,พิษณุโลก!J34,เพชรบูรณ์!J34,แพร่!J34,แม่ฮ่องสอน!J34,ลำปาง!J34,ลำพูน!J34,สุโขทัย!J34,อุตรดิตถ์!J34,อุทัยธานี!J34)</f>
        <v>2988680</v>
      </c>
      <c r="K34" s="203">
        <f>SUM(กำแพงเพชร!K34,เชียงราย!K34,เชียงใหม่!K34,ตาก!K34,นครสวรรค์!K34,น่าน!K34,พะเยา!K34,พิจิตร!K34,พิษณุโลก!K34,เพชรบูรณ์!K34,แพร่!K34,แม่ฮ่องสอน!K34,ลำปาง!K34,ลำพูน!K34,สุโขทัย!K34,อุตรดิตถ์!K34,อุทัยธานี!K34)</f>
        <v>489946.16</v>
      </c>
      <c r="L34" s="203">
        <f t="shared" si="0"/>
        <v>16.393396415808986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183"/>
      <c r="B35" s="184" t="s">
        <v>57</v>
      </c>
      <c r="C35" s="184"/>
      <c r="D35" s="184"/>
      <c r="E35" s="185"/>
      <c r="F35" s="420"/>
      <c r="G35" s="512"/>
      <c r="H35" s="513"/>
      <c r="I35" s="514"/>
      <c r="J35" s="190">
        <f>SUM(กำแพงเพชร!J35,เชียงราย!J35,เชียงใหม่!J35,ตาก!J35,นครสวรรค์!J35,น่าน!J35,พะเยา!J35,พิจิตร!J35,พิษณุโลก!J35,เพชรบูรณ์!J35,แพร่!J35,แม่ฮ่องสอน!J35,ลำปาง!J35,ลำพูน!J35,สุโขทัย!J35,อุตรดิตถ์!J35,อุทัยธานี!J35)</f>
        <v>994700</v>
      </c>
      <c r="K35" s="422">
        <f>SUM(K36:K37)</f>
        <v>172692.12999999998</v>
      </c>
      <c r="L35" s="191">
        <f t="shared" si="0"/>
        <v>17.361227505780633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503">
        <f>SUM(กำแพงเพชร!G36,เชียงราย!G36,เชียงใหม่!G36,ตาก!G36,นครสวรรค์!G36,น่าน!G36,พะเยา!G36,พิจิตร!G36,พิษณุโลก!G36,เพชรบูรณ์!G36,แพร่!G36,แม่ฮ่องสอน!G36,ลำปาง!G36,ลำพูน!G36,สุโขทัย!G36,อุตรดิตถ์!G36,อุทัยธานี!G36)</f>
        <v>9</v>
      </c>
      <c r="H36" s="504">
        <f>SUM(กำแพงเพชร!H36,เชียงราย!H36,เชียงใหม่!H36,ตาก!H36,นครสวรรค์!H36,น่าน!H36,พะเยา!H36,พิจิตร!H36,พิษณุโลก!H36,เพชรบูรณ์!H36,แพร่!H36,แม่ฮ่องสอน!H36,ลำปาง!H36,ลำพูน!H36,สุโขทัย!H36,อุตรดิตถ์!H36,อุทัยธานี!H36)</f>
        <v>1</v>
      </c>
      <c r="I36" s="156">
        <f>IF(G36&gt;0,H36*100/G36,0)</f>
        <v>11.111111111111111</v>
      </c>
      <c r="J36" s="163">
        <f>SUM(กำแพงเพชร!J36,เชียงราย!J36,เชียงใหม่!J36,ตาก!J36,นครสวรรค์!J36,น่าน!J36,พะเยา!J36,พิจิตร!J36,พิษณุโลก!J36,เพชรบูรณ์!J36,แพร่!J36,แม่ฮ่องสอน!J36,ลำปาง!J36,ลำพูน!J36,สุโขทัย!J36,อุตรดิตถ์!J36,อุทัยธานี!J36)</f>
        <v>625400</v>
      </c>
      <c r="K36" s="203">
        <f>SUM(กำแพงเพชร!K36,เชียงราย!K36,เชียงใหม่!K36,ตาก!K36,นครสวรรค์!K36,น่าน!K36,พะเยา!K36,พิจิตร!K36,พิษณุโลก!K36,เพชรบูรณ์!K36,แพร่!K36,แม่ฮ่องสอน!K36,ลำปาง!K36,ลำพูน!K36,สุโขทัย!K36,อุตรดิตถ์!K36,อุทัยธานี!K36)</f>
        <v>144316.16999999998</v>
      </c>
      <c r="L36" s="203">
        <f t="shared" si="0"/>
        <v>23.075818676047327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517">
        <f>SUM(กำแพงเพชร!G37,เชียงราย!G37,เชียงใหม่!G37,ตาก!G37,นครสวรรค์!G37,น่าน!G37,พะเยา!G37,พิจิตร!G37,พิษณุโลก!G37,เพชรบูรณ์!G37,แพร่!G37,แม่ฮ่องสอน!G37,ลำปาง!G37,ลำพูน!G37,สุโขทัย!G37,อุตรดิตถ์!G37,อุทัยธานี!G37)</f>
        <v>95</v>
      </c>
      <c r="H37" s="518">
        <f>SUM(กำแพงเพชร!H37,เชียงราย!H37,เชียงใหม่!H37,ตาก!H37,นครสวรรค์!H37,น่าน!H37,พะเยา!H37,พิจิตร!H37,พิษณุโลก!H37,เพชรบูรณ์!H37,แพร่!H37,แม่ฮ่องสอน!H37,ลำปาง!H37,ลำพูน!H37,สุโขทัย!H37,อุตรดิตถ์!H37,อุทัยธานี!H37)</f>
        <v>0</v>
      </c>
      <c r="I37" s="218">
        <f>IF(G37&gt;0,H37*100/G37,0)</f>
        <v>0</v>
      </c>
      <c r="J37" s="219">
        <f>SUM(กำแพงเพชร!J37,เชียงราย!J37,เชียงใหม่!J37,ตาก!J37,นครสวรรค์!J37,น่าน!J37,พะเยา!J37,พิจิตร!J37,พิษณุโลก!J37,เพชรบูรณ์!J37,แพร่!J37,แม่ฮ่องสอน!J37,ลำปาง!J37,ลำพูน!J37,สุโขทัย!J37,อุตรดิตถ์!J37,อุทัยธานี!J37)</f>
        <v>369300</v>
      </c>
      <c r="K37" s="220">
        <f>SUM(กำแพงเพชร!K37,เชียงราย!K37,เชียงใหม่!K37,ตาก!K37,นครสวรรค์!K37,น่าน!K37,พะเยา!K37,พิจิตร!K37,พิษณุโลก!K37,เพชรบูรณ์!K37,แพร่!K37,แม่ฮ่องสอน!K37,ลำปาง!K37,ลำพูน!K37,สุโขทัย!K37,อุตรดิตถ์!K37,อุทัยธานี!K37)</f>
        <v>28375.96</v>
      </c>
      <c r="L37" s="220">
        <f t="shared" si="0"/>
        <v>7.6837151367451932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519"/>
      <c r="H38" s="520"/>
      <c r="I38" s="521"/>
      <c r="J38" s="228">
        <f>SUM(กำแพงเพชร!J38,เชียงราย!J38,เชียงใหม่!J38,ตาก!J38,นครสวรรค์!J38,น่าน!J38,พะเยา!J38,พิจิตร!J38,พิษณุโลก!J38,เพชรบูรณ์!J38,แพร่!J38,แม่ฮ่องสอน!J38,ลำปาง!J38,ลำพูน!J38,สุโขทัย!J38,อุตรดิตถ์!J38,อุทัยธานี!J38)</f>
        <v>27992925</v>
      </c>
      <c r="K38" s="522">
        <f>SUM(K39,K68,K70,K75,K76)</f>
        <v>5624489.4200000009</v>
      </c>
      <c r="L38" s="229">
        <f t="shared" si="0"/>
        <v>20.092539168379158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523"/>
      <c r="H39" s="524"/>
      <c r="I39" s="146"/>
      <c r="J39" s="147">
        <f>SUM(กำแพงเพชร!J39,เชียงราย!J39,เชียงใหม่!J39,ตาก!J39,นครสวรรค์!J39,น่าน!J39,พะเยา!J39,พิจิตร!J39,พิษณุโลก!J39,เพชรบูรณ์!J39,แพร่!J39,แม่ฮ่องสอน!J39,ลำปาง!J39,ลำพูน!J39,สุโขทัย!J39,อุตรดิตถ์!J39,อุทัยธานี!J39)</f>
        <v>17011470</v>
      </c>
      <c r="K39" s="147">
        <f>SUM(กำแพงเพชร!K39,เชียงราย!K39,เชียงใหม่!K39,ตาก!K39,นครสวรรค์!K39,น่าน!K39,พะเยา!K39,พิจิตร!K39,พิษณุโลก!K39,เพชรบูรณ์!K39,แพร่!K39,แม่ฮ่องสอน!K39,ลำปาง!K39,ลำพูน!K39,สุโขทัย!K39,อุตรดิตถ์!K39,อุทัยธานี!K39)</f>
        <v>3926844.68</v>
      </c>
      <c r="L39" s="148">
        <f t="shared" si="0"/>
        <v>23.083511771763405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525">
        <f>SUM(กำแพงเพชร!G40,เชียงราย!G40,เชียงใหม่!G40,ตาก!G40,นครสวรรค์!G40,น่าน!G40,พะเยา!G40,พิจิตร!G40,พิษณุโลก!G40,เพชรบูรณ์!G40,แพร่!G40,แม่ฮ่องสอน!G40,ลำปาง!G40,ลำพูน!G40,สุโขทัย!G40,อุตรดิตถ์!G40,อุทัยธานี!G40)</f>
        <v>9979</v>
      </c>
      <c r="H40" s="526">
        <f>SUM(กำแพงเพชร!H40,เชียงราย!H40,เชียงใหม่!H40,ตาก!H40,นครสวรรค์!H40,น่าน!H40,พะเยา!H40,พิจิตร!H40,พิษณุโลก!H40,เพชรบูรณ์!H40,แพร่!H40,แม่ฮ่องสอน!H40,ลำปาง!H40,ลำพูน!H40,สุโขทัย!H40,อุตรดิตถ์!H40,อุทัยธานี!H40)</f>
        <v>738</v>
      </c>
      <c r="I40" s="429">
        <f>IF(G40&gt;0,H40*100/G40,0)</f>
        <v>7.395530614290009</v>
      </c>
      <c r="J40" s="244"/>
      <c r="K40" s="245"/>
      <c r="L40" s="245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525">
        <f>SUM(กำแพงเพชร!G41,เชียงราย!G41,เชียงใหม่!G41,ตาก!G41,นครสวรรค์!G41,น่าน!G41,พะเยา!G41,พิจิตร!G41,พิษณุโลก!G41,เพชรบูรณ์!G41,แพร่!G41,แม่ฮ่องสอน!G41,ลำปาง!G41,ลำพูน!G41,สุโขทัย!G41,อุตรดิตถ์!G41,อุทัยธานี!G41)</f>
        <v>0</v>
      </c>
      <c r="H41" s="527">
        <f>SUM(กำแพงเพชร!H41,เชียงราย!H41,เชียงใหม่!H41,ตาก!H41,นครสวรรค์!H41,น่าน!H41,พะเยา!H41,พิจิตร!H41,พิษณุโลก!H41,เพชรบูรณ์!H41,แพร่!H41,แม่ฮ่องสอน!H41,ลำปาง!H41,ลำพูน!H41,สุโขทัย!H41,อุตรดิตถ์!H41,อุทัยธานี!H41)</f>
        <v>1737.35</v>
      </c>
      <c r="I41" s="429">
        <f>IF(G41&gt;0,H41*100/G41,0)</f>
        <v>0</v>
      </c>
      <c r="J41" s="244"/>
      <c r="K41" s="245"/>
      <c r="L41" s="245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525">
        <f>SUM(กำแพงเพชร!G42,เชียงราย!G42,เชียงใหม่!G42,ตาก!G42,นครสวรรค์!G42,น่าน!G42,พะเยา!G42,พิจิตร!G42,พิษณุโลก!G42,เพชรบูรณ์!G42,แพร่!G42,แม่ฮ่องสอน!G42,ลำปาง!G42,ลำพูน!G42,สุโขทัย!G42,อุตรดิตถ์!G42,อุทัยธานี!G42)</f>
        <v>9979</v>
      </c>
      <c r="H42" s="527">
        <f>SUM(กำแพงเพชร!H42,เชียงราย!H42,เชียงใหม่!H42,ตาก!H42,นครสวรรค์!H42,น่าน!H42,พะเยา!H42,พิจิตร!H42,พิษณุโลก!H42,เพชรบูรณ์!H42,แพร่!H42,แม่ฮ่องสอน!H42,ลำปาง!H42,ลำพูน!H42,สุโขทัย!H42,อุตรดิตถ์!H42,อุทัยธานี!H42)</f>
        <v>448</v>
      </c>
      <c r="I42" s="429">
        <f>IF(G42&gt;0,H42*100/G42,0)</f>
        <v>4.4894277983765907</v>
      </c>
      <c r="J42" s="244"/>
      <c r="K42" s="245"/>
      <c r="L42" s="245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525">
        <f>SUM(กำแพงเพชร!G43,เชียงราย!G43,เชียงใหม่!G43,ตาก!G43,นครสวรรค์!G43,น่าน!G43,พะเยา!G43,พิจิตร!G43,พิษณุโลก!G43,เพชรบูรณ์!G43,แพร่!G43,แม่ฮ่องสอน!G43,ลำปาง!G43,ลำพูน!G43,สุโขทัย!G43,อุตรดิตถ์!G43,อุทัยธานี!G43)</f>
        <v>0</v>
      </c>
      <c r="H43" s="527">
        <f>SUM(กำแพงเพชร!H43,เชียงราย!H43,เชียงใหม่!H43,ตาก!H43,นครสวรรค์!H43,น่าน!H43,พะเยา!H43,พิจิตร!H43,พิษณุโลก!H43,เพชรบูรณ์!H43,แพร่!H43,แม่ฮ่องสอน!H43,ลำปาง!H43,ลำพูน!H43,สุโขทัย!H43,อุตรดิตถ์!H43,อุทัยธานี!H43)</f>
        <v>1705.8799999999999</v>
      </c>
      <c r="I43" s="429">
        <f>IF(G43&gt;0,H43*100/G43,0)</f>
        <v>0</v>
      </c>
      <c r="J43" s="244"/>
      <c r="K43" s="245"/>
      <c r="L43" s="245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528"/>
      <c r="H44" s="529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38</v>
      </c>
      <c r="G45" s="530">
        <v>0</v>
      </c>
      <c r="H45" s="504">
        <f>SUM(กำแพงเพชร!H45,เชียงราย!H45,เชียงใหม่!H45,ตาก!H45,นครสวรรค์!H45,น่าน!H45,พะเยา!H45,พิจิตร!H45,พิษณุโลก!H45,เพชรบูรณ์!H45,แพร่!H45,แม่ฮ่องสอน!H45,ลำปาง!H45,ลำพูน!H45,สุโขทัย!H45,อุตรดิตถ์!H45,อุทัยธานี!H45)</f>
        <v>273</v>
      </c>
      <c r="I45" s="156">
        <f t="shared" ref="I45:I52" si="1">IF(G45&gt;0,H45*100/G45,0)</f>
        <v>0</v>
      </c>
      <c r="J45" s="163"/>
      <c r="K45" s="203"/>
      <c r="L45" s="203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503">
        <f>SUM(กำแพงเพชร!G46,เชียงราย!G46,เชียงใหม่!G46,ตาก!G46,นครสวรรค์!G46,น่าน!G46,พะเยา!G46,พิจิตร!G46,พิษณุโลก!G46,เพชรบูรณ์!G46,แพร่!G46,แม่ฮ่องสอน!G46,ลำปาง!G46,ลำพูน!G46,สุโขทัย!G46,อุตรดิตถ์!G46,อุทัยธานี!G46)</f>
        <v>49510</v>
      </c>
      <c r="H46" s="504">
        <f>SUM(กำแพงเพชร!H46,เชียงราย!H46,เชียงใหม่!H46,ตาก!H46,นครสวรรค์!H46,น่าน!H46,พะเยา!H46,พิจิตร!H46,พิษณุโลก!H46,เพชรบูรณ์!H46,แพร่!H46,แม่ฮ่องสอน!H46,ลำปาง!H46,ลำพูน!H46,สุโขทัย!H46,อุตรดิตถ์!H46,อุทัยธานี!H46)</f>
        <v>7419.25</v>
      </c>
      <c r="I46" s="156">
        <f t="shared" si="1"/>
        <v>14.985356493637649</v>
      </c>
      <c r="J46" s="163"/>
      <c r="K46" s="203"/>
      <c r="L46" s="203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503">
        <f>SUM(กำแพงเพชร!G47,เชียงราย!G47,เชียงใหม่!G47,ตาก!G47,นครสวรรค์!G47,น่าน!G47,พะเยา!G47,พิจิตร!G47,พิษณุโลก!G47,เพชรบูรณ์!G47,แพร่!G47,แม่ฮ่องสอน!G47,ลำปาง!G47,ลำพูน!G47,สุโขทัย!G47,อุตรดิตถ์!G47,อุทัยธานี!G47)</f>
        <v>7780</v>
      </c>
      <c r="H47" s="504">
        <f>SUM(กำแพงเพชร!H47,เชียงราย!H47,เชียงใหม่!H47,ตาก!H47,นครสวรรค์!H47,น่าน!H47,พะเยา!H47,พิจิตร!H47,พิษณุโลก!H47,เพชรบูรณ์!H47,แพร่!H47,แม่ฮ่องสอน!H47,ลำปาง!H47,ลำพูน!H47,สุโขทัย!H47,อุตรดิตถ์!H47,อุทัยธานี!H47)</f>
        <v>1121</v>
      </c>
      <c r="I47" s="156">
        <f t="shared" si="1"/>
        <v>14.408740359897172</v>
      </c>
      <c r="J47" s="163"/>
      <c r="K47" s="203"/>
      <c r="L47" s="203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503">
        <f>SUM(กำแพงเพชร!G48,เชียงราย!G48,เชียงใหม่!G48,ตาก!G48,นครสวรรค์!G48,น่าน!G48,พะเยา!G48,พิจิตร!G48,พิษณุโลก!G48,เพชรบูรณ์!G48,แพร่!G48,แม่ฮ่องสอน!G48,ลำปาง!G48,ลำพูน!G48,สุโขทัย!G48,อุตรดิตถ์!G48,อุทัยธานี!G48)</f>
        <v>0</v>
      </c>
      <c r="H48" s="504">
        <f>SUM(กำแพงเพชร!H48,เชียงราย!H48,เชียงใหม่!H48,ตาก!H48,นครสวรรค์!H48,น่าน!H48,พะเยา!H48,พิจิตร!H48,พิษณุโลก!H48,เพชรบูรณ์!H48,แพร่!H48,แม่ฮ่องสอน!H48,ลำปาง!H48,ลำพูน!H48,สุโขทัย!H48,อุตรดิตถ์!H48,อุทัยธานี!H48)</f>
        <v>2504.09</v>
      </c>
      <c r="I48" s="156">
        <f t="shared" si="1"/>
        <v>0</v>
      </c>
      <c r="J48" s="163"/>
      <c r="K48" s="203"/>
      <c r="L48" s="203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503">
        <f>SUM(กำแพงเพชร!G49,เชียงราย!G49,เชียงใหม่!G49,ตาก!G49,นครสวรรค์!G49,น่าน!G49,พะเยา!G49,พิจิตร!G49,พิษณุโลก!G49,เพชรบูรณ์!G49,แพร่!G49,แม่ฮ่องสอน!G49,ลำปาง!G49,ลำพูน!G49,สุโขทัย!G49,อุตรดิตถ์!G49,อุทัยธานี!G49)</f>
        <v>7780</v>
      </c>
      <c r="H49" s="504">
        <f>SUM(กำแพงเพชร!H49,เชียงราย!H49,เชียงใหม่!H49,ตาก!H49,นครสวรรค์!H49,น่าน!H49,พะเยา!H49,พิจิตร!H49,พิษณุโลก!H49,เพชรบูรณ์!H49,แพร่!H49,แม่ฮ่องสอน!H49,ลำปาง!H49,ลำพูน!H49,สุโขทัย!H49,อุตรดิตถ์!H49,อุทัยธานี!H49)</f>
        <v>646</v>
      </c>
      <c r="I49" s="156">
        <f t="shared" si="1"/>
        <v>8.3033419023136243</v>
      </c>
      <c r="J49" s="163"/>
      <c r="K49" s="203"/>
      <c r="L49" s="203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503">
        <f>SUM(กำแพงเพชร!G50,เชียงราย!G50,เชียงใหม่!G50,ตาก!G50,นครสวรรค์!G50,น่าน!G50,พะเยา!G50,พิจิตร!G50,พิษณุโลก!G50,เพชรบูรณ์!G50,แพร่!G50,แม่ฮ่องสอน!G50,ลำปาง!G50,ลำพูน!G50,สุโขทัย!G50,อุตรดิตถ์!G50,อุทัยธานี!G50)</f>
        <v>0</v>
      </c>
      <c r="H50" s="504">
        <f>SUM(กำแพงเพชร!H50,เชียงราย!H50,เชียงใหม่!H50,ตาก!H50,นครสวรรค์!H50,น่าน!H50,พะเยา!H50,พิจิตร!H50,พิษณุโลก!H50,เพชรบูรณ์!H50,แพร่!H50,แม่ฮ่องสอน!H50,ลำปาง!H50,ลำพูน!H50,สุโขทัย!H50,อุตรดิตถ์!H50,อุทัยธานี!H50)</f>
        <v>1694.12</v>
      </c>
      <c r="I50" s="156">
        <f t="shared" si="1"/>
        <v>0</v>
      </c>
      <c r="J50" s="163"/>
      <c r="K50" s="203"/>
      <c r="L50" s="203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503">
        <f>SUM(กำแพงเพชร!G51,เชียงราย!G51,เชียงใหม่!G51,ตาก!G51,นครสวรรค์!G51,น่าน!G51,พะเยา!G51,พิจิตร!G51,พิษณุโลก!G51,เพชรบูรณ์!G51,แพร่!G51,แม่ฮ่องสอน!G51,ลำปาง!G51,ลำพูน!G51,สุโขทัย!G51,อุตรดิตถ์!G51,อุทัยธานี!G51)</f>
        <v>7780</v>
      </c>
      <c r="H51" s="504">
        <f>SUM(กำแพงเพชร!H51,เชียงราย!H51,เชียงใหม่!H51,ตาก!H51,นครสวรรค์!H51,น่าน!H51,พะเยา!H51,พิจิตร!H51,พิษณุโลก!H51,เพชรบูรณ์!H51,แพร่!H51,แม่ฮ่องสอน!H51,ลำปาง!H51,ลำพูน!H51,สุโขทัย!H51,อุตรดิตถ์!H51,อุทัยธานี!H51)</f>
        <v>425</v>
      </c>
      <c r="I51" s="156">
        <f t="shared" si="1"/>
        <v>5.4627249357326475</v>
      </c>
      <c r="J51" s="163"/>
      <c r="K51" s="203"/>
      <c r="L51" s="203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503">
        <f>SUM(กำแพงเพชร!G52,เชียงราย!G52,เชียงใหม่!G52,ตาก!G52,นครสวรรค์!G52,น่าน!G52,พะเยา!G52,พิจิตร!G52,พิษณุโลก!G52,เพชรบูรณ์!G52,แพร่!G52,แม่ฮ่องสอน!G52,ลำปาง!G52,ลำพูน!G52,สุโขทัย!G52,อุตรดิตถ์!G52,อุทัยธานี!G52)</f>
        <v>0</v>
      </c>
      <c r="H52" s="504">
        <f>SUM(กำแพงเพชร!H52,เชียงราย!H52,เชียงใหม่!H52,ตาก!H52,นครสวรรค์!H52,น่าน!H52,พะเยา!H52,พิจิตร!H52,พิษณุโลก!H52,เพชรบูรณ์!H52,แพร่!H52,แม่ฮ่องสอน!H52,ลำปาง!H52,ลำพูน!H52,สุโขทัย!H52,อุตรดิตถ์!H52,อุทัยธานี!H52)</f>
        <v>1698.1799999999998</v>
      </c>
      <c r="I52" s="156">
        <f t="shared" si="1"/>
        <v>0</v>
      </c>
      <c r="J52" s="163"/>
      <c r="K52" s="203"/>
      <c r="L52" s="203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528"/>
      <c r="H53" s="529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30</v>
      </c>
      <c r="G54" s="503">
        <v>2019</v>
      </c>
      <c r="H54" s="504">
        <f>SUM(กำแพงเพชร!H54,เชียงราย!H54,เชียงใหม่!H54,ตาก!H54,นครสวรรค์!H54,น่าน!H54,พะเยา!H54,พิจิตร!H54,พิษณุโลก!H54,เพชรบูรณ์!H54,แพร่!H54,แม่ฮ่องสอน!H54,ลำปาง!H54,ลำพูน!H54,สุโขทัย!H54,อุตรดิตถ์!H54,อุทัยธานี!H54)</f>
        <v>97</v>
      </c>
      <c r="I54" s="156">
        <f t="shared" ref="I54:I61" si="2">IF(G54&gt;0,H54*100/G54,0)</f>
        <v>4.8043585933630508</v>
      </c>
      <c r="J54" s="163"/>
      <c r="K54" s="203"/>
      <c r="L54" s="203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503">
        <v>0</v>
      </c>
      <c r="H55" s="504">
        <f>SUM(กำแพงเพชร!H55,เชียงราย!H55,เชียงใหม่!H55,ตาก!H55,นครสวรรค์!H55,น่าน!H55,พะเยา!H55,พิจิตร!H55,พิษณุโลก!H55,เพชรบูรณ์!H55,แพร่!H55,แม่ฮ่องสอน!H55,ลำปาง!H55,ลำพูน!H55,สุโขทัย!H55,อุตรดิตถ์!H55,อุทัยธานี!H55)</f>
        <v>139.97000000000003</v>
      </c>
      <c r="I55" s="156">
        <f t="shared" si="2"/>
        <v>0</v>
      </c>
      <c r="J55" s="163"/>
      <c r="K55" s="203"/>
      <c r="L55" s="203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503">
        <f>SUM(กำแพงเพชร!G56,เชียงราย!G56,เชียงใหม่!G56,ตาก!G56,นครสวรรค์!G56,น่าน!G56,พะเยา!G56,พิจิตร!G56,พิษณุโลก!G56,เพชรบูรณ์!G56,แพร่!G56,แม่ฮ่องสอน!G56,ลำปาง!G56,ลำพูน!G56,สุโขทัย!G56,อุตรดิตถ์!G56,อุทัยธานี!G56)</f>
        <v>2199</v>
      </c>
      <c r="H56" s="504">
        <f>SUM(กำแพงเพชร!H56,เชียงราย!H56,เชียงใหม่!H56,ตาก!H56,นครสวรรค์!H56,น่าน!H56,พะเยา!H56,พิจิตร!H56,พิษณุโลก!H56,เพชรบูรณ์!H56,แพร่!H56,แม่ฮ่องสอน!H56,ลำปาง!H56,ลำพูน!H56,สุโขทัย!H56,อุตรดิตถ์!H56,อุทัยธานี!H56)</f>
        <v>190</v>
      </c>
      <c r="I56" s="156">
        <f t="shared" si="2"/>
        <v>8.6402910413824472</v>
      </c>
      <c r="J56" s="163"/>
      <c r="K56" s="203"/>
      <c r="L56" s="203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503">
        <f>SUM(กำแพงเพชร!G57,เชียงราย!G57,เชียงใหม่!G57,ตาก!G57,นครสวรรค์!G57,น่าน!G57,พะเยา!G57,พิจิตร!G57,พิษณุโลก!G57,เพชรบูรณ์!G57,แพร่!G57,แม่ฮ่องสอน!G57,ลำปาง!G57,ลำพูน!G57,สุโขทัย!G57,อุตรดิตถ์!G57,อุทัยธานี!G57)</f>
        <v>0</v>
      </c>
      <c r="H57" s="504">
        <f>SUM(กำแพงเพชร!H57,เชียงราย!H57,เชียงใหม่!H57,ตาก!H57,นครสวรรค์!H57,น่าน!H57,พะเยา!H57,พิจิตร!H57,พิษณุโลก!H57,เพชรบูรณ์!H57,แพร่!H57,แม่ฮ่องสอน!H57,ลำปาง!H57,ลำพูน!H57,สุโขทัย!H57,อุตรดิตถ์!H57,อุทัยธานี!H57)</f>
        <v>21.99</v>
      </c>
      <c r="I57" s="156">
        <f t="shared" si="2"/>
        <v>0</v>
      </c>
      <c r="J57" s="163"/>
      <c r="K57" s="203"/>
      <c r="L57" s="203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503">
        <f>SUM(กำแพงเพชร!G58,เชียงราย!G58,เชียงใหม่!G58,ตาก!G58,นครสวรรค์!G58,น่าน!G58,พะเยา!G58,พิจิตร!G58,พิษณุโลก!G58,เพชรบูรณ์!G58,แพร่!G58,แม่ฮ่องสอน!G58,ลำปาง!G58,ลำพูน!G58,สุโขทัย!G58,อุตรดิตถ์!G58,อุทัยธานี!G58)</f>
        <v>2199</v>
      </c>
      <c r="H58" s="504">
        <f>SUM(กำแพงเพชร!H58,เชียงราย!H58,เชียงใหม่!H58,ตาก!H58,นครสวรรค์!H58,น่าน!H58,พะเยา!H58,พิจิตร!H58,พิษณุโลก!H58,เพชรบูรณ์!H58,แพร่!H58,แม่ฮ่องสอน!H58,ลำปาง!H58,ลำพูน!H58,สุโขทัย!H58,อุตรดิตถ์!H58,อุทัยธานี!H58)</f>
        <v>92</v>
      </c>
      <c r="I58" s="156">
        <f t="shared" si="2"/>
        <v>4.1837198726693954</v>
      </c>
      <c r="J58" s="163"/>
      <c r="K58" s="203"/>
      <c r="L58" s="203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503">
        <f>SUM(กำแพงเพชร!G59,เชียงราย!G59,เชียงใหม่!G59,ตาก!G59,นครสวรรค์!G59,น่าน!G59,พะเยา!G59,พิจิตร!G59,พิษณุโลก!G59,เพชรบูรณ์!G59,แพร่!G59,แม่ฮ่องสอน!G59,ลำปาง!G59,ลำพูน!G59,สุโขทัย!G59,อุตรดิตถ์!G59,อุทัยธานี!G59)</f>
        <v>0</v>
      </c>
      <c r="H59" s="504">
        <f>SUM(กำแพงเพชร!H59,เชียงราย!H59,เชียงใหม่!H59,ตาก!H59,นครสวรรค์!H59,น่าน!H59,พะเยา!H59,พิจิตร!H59,พิษณุโลก!H59,เพชรบูรณ์!H59,แพร่!H59,แม่ฮ่องสอน!H59,ลำปาง!H59,ลำพูน!H59,สุโขทัย!H59,อุตรดิตถ์!H59,อุทัยธานี!H59)</f>
        <v>43.23</v>
      </c>
      <c r="I59" s="156">
        <f t="shared" si="2"/>
        <v>0</v>
      </c>
      <c r="J59" s="163"/>
      <c r="K59" s="203"/>
      <c r="L59" s="203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503">
        <f>SUM(กำแพงเพชร!G60,เชียงราย!G60,เชียงใหม่!G60,ตาก!G60,นครสวรรค์!G60,น่าน!G60,พะเยา!G60,พิจิตร!G60,พิษณุโลก!G60,เพชรบูรณ์!G60,แพร่!G60,แม่ฮ่องสอน!G60,ลำปาง!G60,ลำพูน!G60,สุโขทัย!G60,อุตรดิตถ์!G60,อุทัยธานี!G60)</f>
        <v>2199</v>
      </c>
      <c r="H60" s="504">
        <f>SUM(กำแพงเพชร!H60,เชียงราย!H60,เชียงใหม่!H60,ตาก!H60,นครสวรรค์!H60,น่าน!H60,พะเยา!H60,พิจิตร!H60,พิษณุโลก!H60,เพชรบูรณ์!H60,แพร่!H60,แม่ฮ่องสอน!H60,ลำปาง!H60,ลำพูน!H60,สุโขทัย!H60,อุตรดิตถ์!H60,อุทัยธานี!H60)</f>
        <v>23</v>
      </c>
      <c r="I60" s="156">
        <f t="shared" si="2"/>
        <v>1.0459299681673488</v>
      </c>
      <c r="J60" s="163"/>
      <c r="K60" s="203"/>
      <c r="L60" s="203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503">
        <f>SUM(กำแพงเพชร!G61,เชียงราย!G61,เชียงใหม่!G61,ตาก!G61,นครสวรรค์!G61,น่าน!G61,พะเยา!G61,พิจิตร!G61,พิษณุโลก!G61,เพชรบูรณ์!G61,แพร่!G61,แม่ฮ่องสอน!G61,ลำปาง!G61,ลำพูน!G61,สุโขทัย!G61,อุตรดิตถ์!G61,อุทัยธานี!G61)</f>
        <v>0</v>
      </c>
      <c r="H61" s="504">
        <f>SUM(กำแพงเพชร!H61,เชียงราย!H61,เชียงใหม่!H61,ตาก!H61,นครสวรรค์!H61,น่าน!H61,พะเยา!H61,พิจิตร!H61,พิษณุโลก!H61,เพชรบูรณ์!H61,แพร่!H61,แม่ฮ่องสอน!H61,ลำปาง!H61,ลำพูน!H61,สุโขทัย!H61,อุตรดิตถ์!H61,อุทัยธานี!H61)</f>
        <v>7.7</v>
      </c>
      <c r="I61" s="156">
        <f t="shared" si="2"/>
        <v>0</v>
      </c>
      <c r="J61" s="163"/>
      <c r="K61" s="203"/>
      <c r="L61" s="203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528"/>
      <c r="H62" s="531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503">
        <v>2352</v>
      </c>
      <c r="H63" s="504">
        <f>SUM(กำแพงเพชร!H63,เชียงราย!H63,เชียงใหม่!H63,ตาก!H63,นครสวรรค์!H63,น่าน!H63,พะเยา!H63,พิจิตร!H63,พิษณุโลก!H63,เพชรบูรณ์!H63,แพร่!H63,แม่ฮ่องสอน!H63,ลำปาง!H63,ลำพูน!H63,สุโขทัย!H63,อุตรดิตถ์!H63,อุทัยธานี!H63)</f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503">
        <f>SUM(กำแพงเพชร!G64,เชียงราย!G64,เชียงใหม่!G64,ตาก!G64,นครสวรรค์!G64,น่าน!G64,พะเยา!G64,พิจิตร!G64,พิษณุโลก!G64,เพชรบูรณ์!G64,แพร่!G64,แม่ฮ่องสอน!G64,ลำปาง!G64,ลำพูน!G64,สุโขทัย!G64,อุตรดิตถ์!G64,อุทัยธานี!G64)</f>
        <v>0</v>
      </c>
      <c r="H64" s="504">
        <f>SUM(กำแพงเพชร!H64,เชียงราย!H64,เชียงใหม่!H64,ตาก!H64,นครสวรรค์!H64,น่าน!H64,พะเยา!H64,พิจิตร!H64,พิษณุโลก!H64,เพชรบูรณ์!H64,แพร่!H64,แม่ฮ่องสอน!H64,ลำปาง!H64,ลำพูน!H64,สุโขทัย!H64,อุตรดิตถ์!H64,อุทัยธานี!H64)</f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532">
        <v>12</v>
      </c>
      <c r="H65" s="532">
        <f>SUM(H66:H67)</f>
        <v>0</v>
      </c>
      <c r="I65" s="272">
        <f t="shared" ref="I65:I75" si="3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503">
        <f>SUM(กำแพงเพชร!G66,เชียงราย!G66,เชียงใหม่!G66,ตาก!G66,นครสวรรค์!G66,น่าน!G66,พะเยา!G66,พิจิตร!G66,พิษณุโลก!G66,เพชรบูรณ์!G66,แพร่!G66,แม่ฮ่องสอน!G66,ลำปาง!G66,ลำพูน!G66,สุโขทัย!G66,อุตรดิตถ์!G66,อุทัยธานี!G66)</f>
        <v>0</v>
      </c>
      <c r="H66" s="504">
        <f>SUM(กำแพงเพชร!H66,เชียงราย!H66,เชียงใหม่!H66,ตาก!H66,นครสวรรค์!H66,น่าน!H66,พะเยา!H66,พิจิตร!H66,พิษณุโลก!H66,เพชรบูรณ์!H66,แพร่!H66,แม่ฮ่องสอน!H66,ลำปาง!H66,ลำพูน!H66,สุโขทัย!H66,อุตรดิตถ์!H66,อุทัยธานี!H66)</f>
        <v>0</v>
      </c>
      <c r="I66" s="156">
        <f t="shared" si="3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517">
        <f>SUM(กำแพงเพชร!G67,เชียงราย!G67,เชียงใหม่!G67,ตาก!G67,นครสวรรค์!G67,น่าน!G67,พะเยา!G67,พิจิตร!G67,พิษณุโลก!G67,เพชรบูรณ์!G67,แพร่!G67,แม่ฮ่องสอน!G67,ลำปาง!G67,ลำพูน!G67,สุโขทัย!G67,อุตรดิตถ์!G67,อุทัยธานี!G67)</f>
        <v>0</v>
      </c>
      <c r="H67" s="518">
        <f>SUM(กำแพงเพชร!H67,เชียงราย!H67,เชียงใหม่!H67,ตาก!H67,นครสวรรค์!H67,น่าน!H67,พะเยา!H67,พิจิตร!H67,พิษณุโลก!H67,เพชรบูรณ์!H67,แพร่!H67,แม่ฮ่องสอน!H67,ลำปาง!H67,ลำพูน!H67,สุโขทัย!H67,อุตรดิตถ์!H67,อุทัยธานี!H67)</f>
        <v>0</v>
      </c>
      <c r="I67" s="218">
        <f t="shared" si="3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533" t="s">
        <v>81</v>
      </c>
      <c r="D68" s="276"/>
      <c r="E68" s="278"/>
      <c r="F68" s="279" t="s">
        <v>37</v>
      </c>
      <c r="G68" s="534">
        <f>SUM(กำแพงเพชร!G68,เชียงราย!G68,เชียงใหม่!G68,ตาก!G68,นครสวรรค์!G68,น่าน!G68,พะเยา!G68,พิจิตร!G68,พิษณุโลก!G68,เพชรบูรณ์!G68,แพร่!G68,แม่ฮ่องสอน!G68,ลำปาง!G68,ลำพูน!G68,สุโขทัย!G68,อุตรดิตถ์!G68,อุทัยธานี!G68)</f>
        <v>89000</v>
      </c>
      <c r="H68" s="534">
        <f>SUM(กำแพงเพชร!H68,เชียงราย!H68,เชียงใหม่!H68,ตาก!H68,นครสวรรค์!H68,น่าน!H68,พะเยา!H68,พิจิตร!H68,พิษณุโลก!H68,เพชรบูรณ์!H68,แพร่!H68,แม่ฮ่องสอน!H68,ลำปาง!H68,ลำพูน!H68,สุโขทัย!H68,อุตรดิตถ์!H68,อุทัยธานี!H68)</f>
        <v>0</v>
      </c>
      <c r="I68" s="281">
        <f t="shared" si="3"/>
        <v>0</v>
      </c>
      <c r="J68" s="282">
        <f>SUM(กำแพงเพชร!J68,เชียงราย!J68,เชียงใหม่!J68,ตาก!J68,นครสวรรค์!J68,น่าน!J68,พะเยา!J68,พิจิตร!J68,พิษณุโลก!J68,เพชรบูรณ์!J68,แพร่!J68,แม่ฮ่องสอน!J68,ลำปาง!J68,ลำพูน!J68,สุโขทัย!J68,อุตรดิตถ์!J68,อุทัยธานี!J68)</f>
        <v>1288000</v>
      </c>
      <c r="K68" s="282">
        <f>SUM(กำแพงเพชร!K68,เชียงราย!K68,เชียงใหม่!K68,ตาก!K68,นครสวรรค์!K68,น่าน!K68,พะเยา!K68,พิจิตร!K68,พิษณุโลก!K68,เพชรบูรณ์!K68,แพร่!K68,แม่ฮ่องสอน!K68,ลำปาง!K68,ลำพูน!K68,สุโขทัย!K68,อุตรดิตถ์!K68,อุทัยธานี!K68)</f>
        <v>40584.720000000001</v>
      </c>
      <c r="L68" s="283">
        <f>IF(J68&gt;0,K68*100/J68,0)</f>
        <v>3.1509875776397513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503">
        <f>SUM(กำแพงเพชร!G69,เชียงราย!G69,เชียงใหม่!G69,ตาก!G69,นครสวรรค์!G69,น่าน!G69,พะเยา!G69,พิจิตร!G69,พิษณุโลก!G69,เพชรบูรณ์!G69,แพร่!G69,แม่ฮ่องสอน!G69,ลำปาง!G69,ลำพูน!G69,สุโขทัย!G69,อุตรดิตถ์!G69,อุทัยธานี!G69)</f>
        <v>0</v>
      </c>
      <c r="H69" s="504">
        <f>SUM(กำแพงเพชร!H69,เชียงราย!H69,เชียงใหม่!H69,ตาก!H69,นครสวรรค์!H69,น่าน!H69,พะเยา!H69,พิจิตร!H69,พิษณุโลก!H69,เพชรบูรณ์!H69,แพร่!H69,แม่ฮ่องสอน!H69,ลำปาง!H69,ลำพูน!H69,สุโขทัย!H69,อุตรดิตถ์!H69,อุทัยธานี!H69)</f>
        <v>0</v>
      </c>
      <c r="I69" s="156">
        <f t="shared" si="3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501">
        <f>SUM(กำแพงเพชร!G70,เชียงราย!G70,เชียงใหม่!G70,ตาก!G70,นครสวรรค์!G70,น่าน!G70,พะเยา!G70,พิจิตร!G70,พิษณุโลก!G70,เพชรบูรณ์!G70,แพร่!G70,แม่ฮ่องสอน!G70,ลำปาง!G70,ลำพูน!G70,สุโขทัย!G70,อุตรดิตถ์!G70,อุทัยธานี!G70)</f>
        <v>32600</v>
      </c>
      <c r="H70" s="502">
        <f>SUM(H72:H74)</f>
        <v>13846</v>
      </c>
      <c r="I70" s="285">
        <f t="shared" si="3"/>
        <v>42.472392638036808</v>
      </c>
      <c r="J70" s="173">
        <f>SUM(กำแพงเพชร!J70,เชียงราย!J70,เชียงใหม่!J70,ตาก!J70,นครสวรรค์!J70,น่าน!J70,พะเยา!J70,พิจิตร!J70,พิษณุโลก!J70,เพชรบูรณ์!J70,แพร่!J70,แม่ฮ่องสอน!J70,ลำปาง!J70,ลำพูน!J70,สุโขทัย!J70,อุตรดิตถ์!J70,อุทัยธานี!J70)</f>
        <v>1694120</v>
      </c>
      <c r="K70" s="173">
        <f>SUM(กำแพงเพชร!K70,เชียงราย!K70,เชียงใหม่!K70,ตาก!K70,นครสวรรค์!K70,น่าน!K70,พะเยา!K70,พิจิตร!K70,พิษณุโลก!K70,เพชรบูรณ์!K70,แพร่!K70,แม่ฮ่องสอน!K70,ลำปาง!K70,ลำพูน!K70,สุโขทัย!K70,อุตรดิตถ์!K70,อุทัยธานี!K70)</f>
        <v>322415.73</v>
      </c>
      <c r="L70" s="286">
        <f>IF(J70&gt;0,K70*100/J70,0)</f>
        <v>19.031457629919959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503">
        <f>SUM(กำแพงเพชร!G71,เชียงราย!G71,เชียงใหม่!G71,ตาก!G71,นครสวรรค์!G71,น่าน!G71,พะเยา!G71,พิจิตร!G71,พิษณุโลก!G71,เพชรบูรณ์!G71,แพร่!G71,แม่ฮ่องสอน!G71,ลำปาง!G71,ลำพูน!G71,สุโขทัย!G71,อุตรดิตถ์!G71,อุทัยธานี!G71)</f>
        <v>193</v>
      </c>
      <c r="H71" s="504">
        <f>SUM(กำแพงเพชร!H71,เชียงราย!H71,เชียงใหม่!H71,ตาก!H71,นครสวรรค์!H71,น่าน!H71,พะเยา!H71,พิจิตร!H71,พิษณุโลก!H71,เพชรบูรณ์!H71,แพร่!H71,แม่ฮ่องสอน!H71,ลำปาง!H71,ลำพูน!H71,สุโขทัย!H71,อุตรดิตถ์!H71,อุทัยธานี!H71)</f>
        <v>93</v>
      </c>
      <c r="I71" s="156">
        <f t="shared" si="3"/>
        <v>48.186528497409327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503">
        <f>SUM(กำแพงเพชร!G72,เชียงราย!G72,เชียงใหม่!G72,ตาก!G72,นครสวรรค์!G72,น่าน!G72,พะเยา!G72,พิจิตร!G72,พิษณุโลก!G72,เพชรบูรณ์!G72,แพร่!G72,แม่ฮ่องสอน!G72,ลำปาง!G72,ลำพูน!G72,สุโขทัย!G72,อุตรดิตถ์!G72,อุทัยธานี!G72)</f>
        <v>32600</v>
      </c>
      <c r="H72" s="504">
        <f>SUM(กำแพงเพชร!H72,เชียงราย!H72,เชียงใหม่!H72,ตาก!H72,นครสวรรค์!H72,น่าน!H72,พะเยา!H72,พิจิตร!H72,พิษณุโลก!H72,เพชรบูรณ์!H72,แพร่!H72,แม่ฮ่องสอน!H72,ลำปาง!H72,ลำพูน!H72,สุโขทัย!H72,อุตรดิตถ์!H72,อุทัยธานี!H72)</f>
        <v>13644</v>
      </c>
      <c r="I72" s="156">
        <f t="shared" si="3"/>
        <v>41.852760736196316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503">
        <v>0</v>
      </c>
      <c r="H73" s="504">
        <f>SUM(กำแพงเพชร!H73,เชียงราย!H73,เชียงใหม่!H73,ตาก!H73,นครสวรรค์!H73,น่าน!H73,พะเยา!H73,พิจิตร!H73,พิษณุโลก!H73,เพชรบูรณ์!H73,แพร่!H73,แม่ฮ่องสอน!H73,ลำปาง!H73,ลำพูน!H73,สุโขทัย!H73,อุตรดิตถ์!H73,อุทัยธานี!H73)</f>
        <v>181</v>
      </c>
      <c r="I73" s="156">
        <f t="shared" si="3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503">
        <f>SUM(กำแพงเพชร!G74,เชียงราย!G74,เชียงใหม่!G74,ตาก!G74,นครสวรรค์!G74,น่าน!G74,พะเยา!G74,พิจิตร!G74,พิษณุโลก!G74,เพชรบูรณ์!G74,แพร่!G74,แม่ฮ่องสอน!G74,ลำปาง!G74,ลำพูน!G74,สุโขทัย!G74,อุตรดิตถ์!G74,อุทัยธานี!G74)</f>
        <v>0</v>
      </c>
      <c r="H74" s="504">
        <f>SUM(กำแพงเพชร!H74,เชียงราย!H74,เชียงใหม่!H74,ตาก!H74,นครสวรรค์!H74,น่าน!H74,พะเยา!H74,พิจิตร!H74,พิษณุโลก!H74,เพชรบูรณ์!H74,แพร่!H74,แม่ฮ่องสอน!H74,ลำปาง!H74,ลำพูน!H74,สุโขทัย!H74,อุตรดิตถ์!H74,อุทัยธานี!H74)</f>
        <v>21</v>
      </c>
      <c r="I74" s="156">
        <f t="shared" si="3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84" t="s">
        <v>87</v>
      </c>
      <c r="D75" s="292"/>
      <c r="E75" s="168"/>
      <c r="F75" s="169" t="s">
        <v>88</v>
      </c>
      <c r="G75" s="501">
        <f>SUM(กำแพงเพชร!G75,เชียงราย!G75,เชียงใหม่!G75,ตาก!G75,นครสวรรค์!G75,น่าน!G75,พะเยา!G75,พิจิตร!G75,พิษณุโลก!G75,เพชรบูรณ์!G75,แพร่!G75,แม่ฮ่องสอน!G75,ลำปาง!G75,ลำพูน!G75,สุโขทัย!G75,อุตรดิตถ์!G75,อุทัยธานี!G75)</f>
        <v>0</v>
      </c>
      <c r="H75" s="502">
        <f>SUM(กำแพงเพชร!H75,เชียงราย!H75,เชียงใหม่!H75,ตาก!H75,นครสวรรค์!H75,น่าน!H75,พะเยา!H75,พิจิตร!H75,พิษณุโลก!H75,เพชรบูรณ์!H75,แพร่!H75,แม่ฮ่องสอน!H75,ลำปาง!H75,ลำพูน!H75,สุโขทัย!H75,อุตรดิตถ์!H75,อุทัยธานี!H75)</f>
        <v>0</v>
      </c>
      <c r="I75" s="285">
        <f t="shared" si="3"/>
        <v>0</v>
      </c>
      <c r="J75" s="173">
        <f>SUM(กำแพงเพชร!J75,เชียงราย!J75,เชียงใหม่!J75,ตาก!J75,นครสวรรค์!J75,น่าน!J75,พะเยา!J75,พิจิตร!J75,พิษณุโลก!J75,เพชรบูรณ์!J75,แพร่!J75,แม่ฮ่องสอน!J75,ลำปาง!J75,ลำพูน!J75,สุโขทัย!J75,อุตรดิตถ์!J75,อุทัยธานี!J75)</f>
        <v>0</v>
      </c>
      <c r="K75" s="173">
        <f>SUM(กำแพงเพชร!K75,เชียงราย!K75,เชียงใหม่!K75,ตาก!K75,นครสวรรค์!K75,น่าน!K75,พะเยา!K75,พิจิตร!K75,พิษณุโลก!K75,เพชรบูรณ์!K75,แพร่!K75,แม่ฮ่องสอน!K75,ลำปาง!K75,ลำพูน!K75,สุโขทัย!K75,อุตรดิตถ์!K75,อุทัยธานี!K75)</f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501"/>
      <c r="H76" s="502"/>
      <c r="I76" s="285"/>
      <c r="J76" s="173">
        <f>SUM(กำแพงเพชร!J76,เชียงราย!J76,เชียงใหม่!J76,ตาก!J76,นครสวรรค์!J76,น่าน!J76,พะเยา!J76,พิจิตร!J76,พิษณุโลก!J76,เพชรบูรณ์!J76,แพร่!J76,แม่ฮ่องสอน!J76,ลำปาง!J76,ลำพูน!J76,สุโขทัย!J76,อุตรดิตถ์!J76,อุทัยธานี!J76)</f>
        <v>7999335</v>
      </c>
      <c r="K76" s="173">
        <f>SUM(กำแพงเพชร!K76,เชียงราย!K76,เชียงใหม่!K76,ตาก!K76,นครสวรรค์!K76,น่าน!K76,พะเยา!K76,พิจิตร!K76,พิษณุโลก!K76,เพชรบูรณ์!K76,แพร่!K76,แม่ฮ่องสอน!K76,ลำปาง!K76,ลำพูน!K76,สุโขทัย!K76,อุตรดิตถ์!K76,อุทัยธานี!K76)</f>
        <v>1334644.29</v>
      </c>
      <c r="L76" s="286">
        <f>IF(J76&gt;0,K76*100/J76,0)</f>
        <v>16.684440519118152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535">
        <f>SUM(กำแพงเพชร!G77,เชียงราย!G77,เชียงใหม่!G77,ตาก!G77,นครสวรรค์!G77,น่าน!G77,พะเยา!G77,พิจิตร!G77,พิษณุโลก!G77,เพชรบูรณ์!G77,แพร่!G77,แม่ฮ่องสอน!G77,ลำปาง!G77,ลำพูน!G77,สุโขทัย!G77,อุตรดิตถ์!G77,อุทัยธานี!G77)</f>
        <v>555045.50499999884</v>
      </c>
      <c r="H77" s="535">
        <f>H79</f>
        <v>12606.17</v>
      </c>
      <c r="I77" s="302">
        <f t="shared" ref="I77:I85" si="4">IF(G77&gt;0,H77*100/G77,0)</f>
        <v>2.2711957643905296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536">
        <f>SUM(กำแพงเพชร!G78,เชียงราย!G78,เชียงใหม่!G78,ตาก!G78,นครสวรรค์!G78,น่าน!G78,พะเยา!G78,พิจิตร!G78,พิษณุโลก!G78,เพชรบูรณ์!G78,แพร่!G78,แม่ฮ่องสอน!G78,ลำปาง!G78,ลำพูน!G78,สุโขทัย!G78,อุตรดิตถ์!G78,อุทัยธานี!G78)</f>
        <v>0</v>
      </c>
      <c r="H78" s="537">
        <f>SUM(H80,H82,H84)</f>
        <v>2082</v>
      </c>
      <c r="I78" s="314">
        <f t="shared" si="4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536">
        <f>SUM(กำแพงเพชร!G79,เชียงราย!G79,เชียงใหม่!G79,ตาก!G79,นครสวรรค์!G79,น่าน!G79,พะเยา!G79,พิจิตร!G79,พิษณุโลก!G79,เพชรบูรณ์!G79,แพร่!G79,แม่ฮ่องสอน!G79,ลำปาง!G79,ลำพูน!G79,สุโขทัย!G79,อุตรดิตถ์!G79,อุทัยธานี!G79)</f>
        <v>0</v>
      </c>
      <c r="H79" s="537">
        <f>SUM(H81,H83,H85)</f>
        <v>12606.17</v>
      </c>
      <c r="I79" s="314">
        <f t="shared" si="4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538">
        <f>SUM(กำแพงเพชร!G80,เชียงราย!G80,เชียงใหม่!G80,ตาก!G80,นครสวรรค์!G80,น่าน!G80,พะเยา!G80,พิจิตร!G80,พิษณุโลก!G80,เพชรบูรณ์!G80,แพร่!G80,แม่ฮ่องสอน!G80,ลำปาง!G80,ลำพูน!G80,สุโขทัย!G80,อุตรดิตถ์!G80,อุทัยธานี!G80)</f>
        <v>0</v>
      </c>
      <c r="H80" s="516">
        <f>SUM(กำแพงเพชร!H80,เชียงราย!H80,เชียงใหม่!H80,ตาก!H80,นครสวรรค์!H80,น่าน!H80,พะเยา!H80,พิจิตร!H80,พิษณุโลก!H80,เพชรบูรณ์!H80,แพร่!H80,แม่ฮ่องสอน!H80,ลำปาง!H80,ลำพูน!H80,สุโขทัย!H80,อุตรดิตถ์!H80,อุทัยธานี!H80)</f>
        <v>1757</v>
      </c>
      <c r="I80" s="156">
        <f t="shared" si="4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538">
        <f>SUM(กำแพงเพชร!G81,เชียงราย!G81,เชียงใหม่!G81,ตาก!G81,นครสวรรค์!G81,น่าน!G81,พะเยา!G81,พิจิตร!G81,พิษณุโลก!G81,เพชรบูรณ์!G81,แพร่!G81,แม่ฮ่องสอน!G81,ลำปาง!G81,ลำพูน!G81,สุโขทัย!G81,อุตรดิตถ์!G81,อุทัยธานี!G81)</f>
        <v>0</v>
      </c>
      <c r="H81" s="516">
        <f>SUM(กำแพงเพชร!H81,เชียงราย!H81,เชียงใหม่!H81,ตาก!H81,นครสวรรค์!H81,น่าน!H81,พะเยา!H81,พิจิตร!H81,พิษณุโลก!H81,เพชรบูรณ์!H81,แพร่!H81,แม่ฮ่องสอน!H81,ลำปาง!H81,ลำพูน!H81,สุโขทัย!H81,อุตรดิตถ์!H81,อุทัยธานี!H81)</f>
        <v>10152.040000000001</v>
      </c>
      <c r="I81" s="156">
        <f t="shared" si="4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538">
        <f>SUM(กำแพงเพชร!G82,เชียงราย!G82,เชียงใหม่!G82,ตาก!G82,นครสวรรค์!G82,น่าน!G82,พะเยา!G82,พิจิตร!G82,พิษณุโลก!G82,เพชรบูรณ์!G82,แพร่!G82,แม่ฮ่องสอน!G82,ลำปาง!G82,ลำพูน!G82,สุโขทัย!G82,อุตรดิตถ์!G82,อุทัยธานี!G82)</f>
        <v>0</v>
      </c>
      <c r="H82" s="516">
        <f>SUM(กำแพงเพชร!H82,เชียงราย!H82,เชียงใหม่!H82,ตาก!H82,นครสวรรค์!H82,น่าน!H82,พะเยา!H82,พิจิตร!H82,พิษณุโลก!H82,เพชรบูรณ์!H82,แพร่!H82,แม่ฮ่องสอน!H82,ลำปาง!H82,ลำพูน!H82,สุโขทัย!H82,อุตรดิตถ์!H82,อุทัยธานี!H82)</f>
        <v>265</v>
      </c>
      <c r="I82" s="156">
        <f t="shared" si="4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538">
        <f>SUM(กำแพงเพชร!G83,เชียงราย!G83,เชียงใหม่!G83,ตาก!G83,นครสวรรค์!G83,น่าน!G83,พะเยา!G83,พิจิตร!G83,พิษณุโลก!G83,เพชรบูรณ์!G83,แพร่!G83,แม่ฮ่องสอน!G83,ลำปาง!G83,ลำพูน!G83,สุโขทัย!G83,อุตรดิตถ์!G83,อุทัยธานี!G83)</f>
        <v>0</v>
      </c>
      <c r="H83" s="516">
        <f>SUM(กำแพงเพชร!H83,เชียงราย!H83,เชียงใหม่!H83,ตาก!H83,นครสวรรค์!H83,น่าน!H83,พะเยา!H83,พิจิตร!H83,พิษณุโลก!H83,เพชรบูรณ์!H83,แพร่!H83,แม่ฮ่องสอน!H83,ลำปาง!H83,ลำพูน!H83,สุโขทัย!H83,อุตรดิตถ์!H83,อุทัยธานี!H83)</f>
        <v>2014.9</v>
      </c>
      <c r="I83" s="156">
        <f t="shared" si="4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538">
        <f>SUM(กำแพงเพชร!G84,เชียงราย!G84,เชียงใหม่!G84,ตาก!G84,นครสวรรค์!G84,น่าน!G84,พะเยา!G84,พิจิตร!G84,พิษณุโลก!G84,เพชรบูรณ์!G84,แพร่!G84,แม่ฮ่องสอน!G84,ลำปาง!G84,ลำพูน!G84,สุโขทัย!G84,อุตรดิตถ์!G84,อุทัยธานี!G84)</f>
        <v>0</v>
      </c>
      <c r="H84" s="516">
        <f>SUM(กำแพงเพชร!H84,เชียงราย!H84,เชียงใหม่!H84,ตาก!H84,นครสวรรค์!H84,น่าน!H84,พะเยา!H84,พิจิตร!H84,พิษณุโลก!H84,เพชรบูรณ์!H84,แพร่!H84,แม่ฮ่องสอน!H84,ลำปาง!H84,ลำพูน!H84,สุโขทัย!H84,อุตรดิตถ์!H84,อุทัยธานี!H84)</f>
        <v>60</v>
      </c>
      <c r="I84" s="156">
        <f t="shared" si="4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538">
        <f>SUM(กำแพงเพชร!G85,เชียงราย!G85,เชียงใหม่!G85,ตาก!G85,นครสวรรค์!G85,น่าน!G85,พะเยา!G85,พิจิตร!G85,พิษณุโลก!G85,เพชรบูรณ์!G85,แพร่!G85,แม่ฮ่องสอน!G85,ลำปาง!G85,ลำพูน!G85,สุโขทัย!G85,อุตรดิตถ์!G85,อุทัยธานี!G85)</f>
        <v>0</v>
      </c>
      <c r="H85" s="516">
        <f>SUM(กำแพงเพชร!H85,เชียงราย!H85,เชียงใหม่!H85,ตาก!H85,นครสวรรค์!H85,น่าน!H85,พะเยา!H85,พิจิตร!H85,พิษณุโลก!H85,เพชรบูรณ์!H85,แพร่!H85,แม่ฮ่องสอน!H85,ลำปาง!H85,ลำพูน!H85,สุโขทัย!H85,อุตรดิตถ์!H85,อุทัยธานี!H85)</f>
        <v>439.23</v>
      </c>
      <c r="I85" s="156">
        <f t="shared" si="4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535"/>
      <c r="H86" s="539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538">
        <v>3252</v>
      </c>
      <c r="H87" s="504">
        <f>SUM(กำแพงเพชร!H87,เชียงราย!H87,เชียงใหม่!H87,ตาก!H87,นครสวรรค์!H87,น่าน!H87,พะเยา!H87,พิจิตร!H87,พิษณุโลก!H87,เพชรบูรณ์!H87,แพร่!H87,แม่ฮ่องสอน!H87,ลำปาง!H87,ลำพูน!H87,สุโขทัย!H87,อุตรดิตถ์!H87,อุทัยธานี!H87)</f>
        <v>54</v>
      </c>
      <c r="I87" s="156">
        <f>IF(G87&gt;0,H87*100/G87,0)</f>
        <v>1.6605166051660516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538">
        <v>48159</v>
      </c>
      <c r="H88" s="504">
        <f>SUM(กำแพงเพชร!H88,เชียงราย!H88,เชียงใหม่!H88,ตาก!H88,นครสวรรค์!H88,น่าน!H88,พะเยา!H88,พิจิตร!H88,พิษณุโลก!H88,เพชรบูรณ์!H88,แพร่!H88,แม่ฮ่องสอน!H88,ลำปาง!H88,ลำพูน!H88,สุโขทัย!H88,อุตรดิตถ์!H88,อุทัยธานี!H88)</f>
        <v>848</v>
      </c>
      <c r="I88" s="156">
        <f>IF(G88&gt;0,H88*100/G88,0)</f>
        <v>1.7608339043584793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538">
        <f>SUM(กำแพงเพชร!G89,เชียงราย!G89,เชียงใหม่!G89,ตาก!G89,นครสวรรค์!G89,น่าน!G89,พะเยา!G89,พิจิตร!G89,พิษณุโลก!G89,เพชรบูรณ์!G89,แพร่!G89,แม่ฮ่องสอน!G89,ลำปาง!G89,ลำพูน!G89,สุโขทัย!G89,อุตรดิตถ์!G89,อุทัยธานี!G89)</f>
        <v>0</v>
      </c>
      <c r="H89" s="504">
        <f>SUM(กำแพงเพชร!H89,เชียงราย!H89,เชียงใหม่!H89,ตาก!H89,นครสวรรค์!H89,น่าน!H89,พะเยา!H89,พิจิตร!H89,พิษณุโลก!H89,เพชรบูรณ์!H89,แพร่!H89,แม่ฮ่องสอน!H89,ลำปาง!H89,ลำพูน!H89,สุโขทัย!H89,อุตรดิตถ์!H89,อุทัยธานี!H89)</f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538">
        <f>SUM(กำแพงเพชร!G90,เชียงราย!G90,เชียงใหม่!G90,ตาก!G90,นครสวรรค์!G90,น่าน!G90,พะเยา!G90,พิจิตร!G90,พิษณุโลก!G90,เพชรบูรณ์!G90,แพร่!G90,แม่ฮ่องสอน!G90,ลำปาง!G90,ลำพูน!G90,สุโขทัย!G90,อุตรดิตถ์!G90,อุทัยธานี!G90)</f>
        <v>0</v>
      </c>
      <c r="H90" s="504">
        <f>SUM(กำแพงเพชร!H90,เชียงราย!H90,เชียงใหม่!H90,ตาก!H90,นครสวรรค์!H90,น่าน!H90,พะเยา!H90,พิจิตร!H90,พิษณุโลก!H90,เพชรบูรณ์!H90,แพร่!H90,แม่ฮ่องสอน!H90,ลำปาง!H90,ลำพูน!H90,สุโขทัย!H90,อุตรดิตถ์!H90,อุทัยธานี!H90)</f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535"/>
      <c r="H91" s="539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538">
        <v>0</v>
      </c>
      <c r="H92" s="504">
        <f>SUM(กำแพงเพชร!H92,เชียงราย!H92,เชียงใหม่!H92,ตาก!H92,นครสวรรค์!H92,น่าน!H92,พะเยา!H92,พิจิตร!H92,พิษณุโลก!H92,เพชรบูรณ์!H92,แพร่!H92,แม่ฮ่องสอน!H92,ลำปาง!H92,ลำพูน!H92,สุโขทัย!H92,อุตรดิตถ์!H92,อุทัยธานี!H92)</f>
        <v>0</v>
      </c>
      <c r="I92" s="156">
        <f t="shared" ref="I92:I97" si="5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538">
        <v>0</v>
      </c>
      <c r="H93" s="504">
        <f>SUM(กำแพงเพชร!H93,เชียงราย!H93,เชียงใหม่!H93,ตาก!H93,นครสวรรค์!H93,น่าน!H93,พะเยา!H93,พิจิตร!H93,พิษณุโลก!H93,เพชรบูรณ์!H93,แพร่!H93,แม่ฮ่องสอน!H93,ลำปาง!H93,ลำพูน!H93,สุโขทัย!H93,อุตรดิตถ์!H93,อุทัยธานี!H93)</f>
        <v>0</v>
      </c>
      <c r="I93" s="156">
        <f t="shared" si="5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538">
        <f>SUM(กำแพงเพชร!G94,เชียงราย!G94,เชียงใหม่!G94,ตาก!G94,นครสวรรค์!G94,น่าน!G94,พะเยา!G94,พิจิตร!G94,พิษณุโลก!G94,เพชรบูรณ์!G94,แพร่!G94,แม่ฮ่องสอน!G94,ลำปาง!G94,ลำพูน!G94,สุโขทัย!G94,อุตรดิตถ์!G94,อุทัยธานี!G94)</f>
        <v>0</v>
      </c>
      <c r="H94" s="504">
        <f>SUM(กำแพงเพชร!H94,เชียงราย!H94,เชียงใหม่!H94,ตาก!H94,นครสวรรค์!H94,น่าน!H94,พะเยา!H94,พิจิตร!H94,พิษณุโลก!H94,เพชรบูรณ์!H94,แพร่!H94,แม่ฮ่องสอน!H94,ลำปาง!H94,ลำพูน!H94,สุโขทัย!H94,อุตรดิตถ์!H94,อุทัยธานี!H94)</f>
        <v>0</v>
      </c>
      <c r="I94" s="156">
        <f t="shared" si="5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538">
        <f>SUM(กำแพงเพชร!G95,เชียงราย!G95,เชียงใหม่!G95,ตาก!G95,นครสวรรค์!G95,น่าน!G95,พะเยา!G95,พิจิตร!G95,พิษณุโลก!G95,เพชรบูรณ์!G95,แพร่!G95,แม่ฮ่องสอน!G95,ลำปาง!G95,ลำพูน!G95,สุโขทัย!G95,อุตรดิตถ์!G95,อุทัยธานี!G95)</f>
        <v>0</v>
      </c>
      <c r="H95" s="504">
        <f>SUM(กำแพงเพชร!H95,เชียงราย!H95,เชียงใหม่!H95,ตาก!H95,นครสวรรค์!H95,น่าน!H95,พะเยา!H95,พิจิตร!H95,พิษณุโลก!H95,เพชรบูรณ์!H95,แพร่!H95,แม่ฮ่องสอน!H95,ลำปาง!H95,ลำพูน!H95,สุโขทัย!H95,อุตรดิตถ์!H95,อุทัยธานี!H95)</f>
        <v>0</v>
      </c>
      <c r="I95" s="156">
        <f t="shared" si="5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538">
        <f>SUM(กำแพงเพชร!G96,เชียงราย!G96,เชียงใหม่!G96,ตาก!G96,นครสวรรค์!G96,น่าน!G96,พะเยา!G96,พิจิตร!G96,พิษณุโลก!G96,เพชรบูรณ์!G96,แพร่!G96,แม่ฮ่องสอน!G96,ลำปาง!G96,ลำพูน!G96,สุโขทัย!G96,อุตรดิตถ์!G96,อุทัยธานี!G96)</f>
        <v>0</v>
      </c>
      <c r="H96" s="504">
        <f>SUM(กำแพงเพชร!H96,เชียงราย!H96,เชียงใหม่!H96,ตาก!H96,นครสวรรค์!H96,น่าน!H96,พะเยา!H96,พิจิตร!H96,พิษณุโลก!H96,เพชรบูรณ์!H96,แพร่!H96,แม่ฮ่องสอน!H96,ลำปาง!H96,ลำพูน!H96,สุโขทัย!H96,อุตรดิตถ์!H96,อุทัยธานี!H96)</f>
        <v>0</v>
      </c>
      <c r="I96" s="156">
        <f t="shared" si="5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540">
        <f>SUM(กำแพงเพชร!G97,เชียงราย!G97,เชียงใหม่!G97,ตาก!G97,นครสวรรค์!G97,น่าน!G97,พะเยา!G97,พิจิตร!G97,พิษณุโลก!G97,เพชรบูรณ์!G97,แพร่!G97,แม่ฮ่องสอน!G97,ลำปาง!G97,ลำพูน!G97,สุโขทัย!G97,อุตรดิตถ์!G97,อุทัยธานี!G97)</f>
        <v>0</v>
      </c>
      <c r="H97" s="518">
        <f>SUM(กำแพงเพชร!H97,เชียงราย!H97,เชียงใหม่!H97,ตาก!H97,นครสวรรค์!H97,น่าน!H97,พะเยา!H97,พิจิตร!H97,พิษณุโลก!H97,เพชรบูรณ์!H97,แพร่!H97,แม่ฮ่องสอน!H97,ลำปาง!H97,ลำพูน!H97,สุโขทัย!H97,อุตรดิตถ์!H97,อุทัยธานี!H97)</f>
        <v>0</v>
      </c>
      <c r="I97" s="218">
        <f t="shared" si="5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541"/>
      <c r="H98" s="542"/>
      <c r="I98" s="543"/>
      <c r="J98" s="346"/>
      <c r="K98" s="347"/>
      <c r="L98" s="544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545"/>
      <c r="H99" s="546"/>
      <c r="I99" s="547"/>
      <c r="J99" s="355">
        <f>SUM(กำแพงเพชร!J99,เชียงราย!J99,เชียงใหม่!J99,ตาก!J99,นครสวรรค์!J99,น่าน!J99,พะเยา!J99,พิจิตร!J99,พิษณุโลก!J99,เพชรบูรณ์!J99,แพร่!J99,แม่ฮ่องสอน!J99,ลำปาง!J99,ลำพูน!J99,สุโขทัย!J99,อุตรดิตถ์!J99,อุทัยธานี!J99)</f>
        <v>23590640</v>
      </c>
      <c r="K99" s="356">
        <f>SUM(K100:K108)</f>
        <v>2018898.95</v>
      </c>
      <c r="L99" s="356">
        <f>IF(J99&gt;0,K99*100/J99,0)</f>
        <v>8.5580507777660966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538">
        <f>SUM(กำแพงเพชร!G100,เชียงราย!G100,เชียงใหม่!G100,ตาก!G100,นครสวรรค์!G100,น่าน!G100,พะเยา!G100,พิจิตร!G100,พิษณุโลก!G100,เพชรบูรณ์!G100,แพร่!G100,แม่ฮ่องสอน!G100,ลำปาง!G100,ลำพูน!G100,สุโขทัย!G100,อุตรดิตถ์!G100,อุทัยธานี!G100)</f>
        <v>862</v>
      </c>
      <c r="H100" s="504">
        <f>SUM(กำแพงเพชร!H100,เชียงราย!H100,เชียงใหม่!H100,ตาก!H100,นครสวรรค์!H100,น่าน!H100,พะเยา!H100,พิจิตร!H100,พิษณุโลก!H100,เพชรบูรณ์!H100,แพร่!H100,แม่ฮ่องสอน!H100,ลำปาง!H100,ลำพูน!H100,สุโขทัย!H100,อุตรดิตถ์!H100,อุทัยธานี!H100)</f>
        <v>20</v>
      </c>
      <c r="I100" s="156">
        <f t="shared" ref="I100:I108" si="6">IF(G100&gt;0,H100*100/G100,0)</f>
        <v>2.3201856148491879</v>
      </c>
      <c r="J100" s="289">
        <f>SUM(กำแพงเพชร!J100,เชียงราย!J100,เชียงใหม่!J100,ตาก!J100,นครสวรรค์!J100,น่าน!J100,พะเยา!J100,พิจิตร!J100,พิษณุโลก!J100,เพชรบูรณ์!J100,แพร่!J100,แม่ฮ่องสอน!J100,ลำปาง!J100,ลำพูน!J100,สุโขทัย!J100,อุตรดิตถ์!J100,อุทัยธานี!J100)</f>
        <v>2567010</v>
      </c>
      <c r="K100" s="203">
        <f>SUM(กำแพงเพชร!K100,เชียงราย!K100,เชียงใหม่!K100,ตาก!K100,นครสวรรค์!K100,น่าน!K100,พะเยา!K100,พิจิตร!K100,พิษณุโลก!K100,เพชรบูรณ์!K100,แพร่!K100,แม่ฮ่องสอน!K100,ลำปาง!K100,ลำพูน!K100,สุโขทัย!K100,อุตรดิตถ์!K100,อุทัยธานี!K100)</f>
        <v>92481.049999999988</v>
      </c>
      <c r="L100" s="203">
        <f>IF(J100&gt;0,K100*100/J100,0)</f>
        <v>3.602675875824402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538">
        <f>SUM(กำแพงเพชร!G101,เชียงราย!G101,เชียงใหม่!G101,ตาก!G101,นครสวรรค์!G101,น่าน!G101,พะเยา!G101,พิจิตร!G101,พิษณุโลก!G101,เพชรบูรณ์!G101,แพร่!G101,แม่ฮ่องสอน!G101,ลำปาง!G101,ลำพูน!G101,สุโขทัย!G101,อุตรดิตถ์!G101,อุทัยธานี!G101)</f>
        <v>367</v>
      </c>
      <c r="H101" s="504">
        <f>SUM(กำแพงเพชร!H101,เชียงราย!H101,เชียงใหม่!H101,ตาก!H101,นครสวรรค์!H101,น่าน!H101,พะเยา!H101,พิจิตร!H101,พิษณุโลก!H101,เพชรบูรณ์!H101,แพร่!H101,แม่ฮ่องสอน!H101,ลำปาง!H101,ลำพูน!H101,สุโขทัย!H101,อุตรดิตถ์!H101,อุทัยธานี!H101)</f>
        <v>20</v>
      </c>
      <c r="I101" s="156">
        <f t="shared" si="6"/>
        <v>5.4495912806539506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538">
        <f>SUM(กำแพงเพชร!G102,เชียงราย!G102,เชียงใหม่!G102,ตาก!G102,นครสวรรค์!G102,น่าน!G102,พะเยา!G102,พิจิตร!G102,พิษณุโลก!G102,เพชรบูรณ์!G102,แพร่!G102,แม่ฮ่องสอน!G102,ลำปาง!G102,ลำพูน!G102,สุโขทัย!G102,อุตรดิตถ์!G102,อุทัยธานี!G102)</f>
        <v>13850</v>
      </c>
      <c r="H102" s="504">
        <f>SUM(กำแพงเพชร!H102,เชียงราย!H102,เชียงใหม่!H102,ตาก!H102,นครสวรรค์!H102,น่าน!H102,พะเยา!H102,พิจิตร!H102,พิษณุโลก!H102,เพชรบูรณ์!H102,แพร่!H102,แม่ฮ่องสอน!H102,ลำปาง!H102,ลำพูน!H102,สุโขทัย!H102,อุตรดิตถ์!H102,อุทัยธานี!H102)</f>
        <v>2500</v>
      </c>
      <c r="I102" s="156">
        <f t="shared" si="6"/>
        <v>18.050541516245488</v>
      </c>
      <c r="J102" s="289">
        <f>SUM(กำแพงเพชร!J102,เชียงราย!J102,เชียงใหม่!J102,ตาก!J102,นครสวรรค์!J102,น่าน!J102,พะเยา!J102,พิจิตร!J102,พิษณุโลก!J102,เพชรบูรณ์!J102,แพร่!J102,แม่ฮ่องสอน!J102,ลำปาง!J102,ลำพูน!J102,สุโขทัย!J102,อุตรดิตถ์!J102,อุทัยธานี!J102)</f>
        <v>13785820</v>
      </c>
      <c r="K102" s="203">
        <f>SUM(กำแพงเพชร!K102,เชียงราย!K102,เชียงใหม่!K102,ตาก!K102,นครสวรรค์!K102,น่าน!K102,พะเยา!K102,พิจิตร!K102,พิษณุโลก!K102,เพชรบูรณ์!K102,แพร่!K102,แม่ฮ่องสอน!K102,ลำปาง!K102,ลำพูน!K102,สุโขทัย!K102,อุตรดิตถ์!K102,อุทัยธานี!K102)</f>
        <v>686298.96000000008</v>
      </c>
      <c r="L102" s="203">
        <f>IF(J102&gt;0,K102*100/J102,0)</f>
        <v>4.9782962493344618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538">
        <f>SUM(กำแพงเพชร!G103,เชียงราย!G103,เชียงใหม่!G103,ตาก!G103,นครสวรรค์!G103,น่าน!G103,พะเยา!G103,พิจิตร!G103,พิษณุโลก!G103,เพชรบูรณ์!G103,แพร่!G103,แม่ฮ่องสอน!G103,ลำปาง!G103,ลำพูน!G103,สุโขทัย!G103,อุตรดิตถ์!G103,อุทัยธานี!G103)</f>
        <v>1385</v>
      </c>
      <c r="H103" s="504">
        <f>SUM(กำแพงเพชร!H103,เชียงราย!H103,เชียงใหม่!H103,ตาก!H103,นครสวรรค์!H103,น่าน!H103,พะเยา!H103,พิจิตร!H103,พิษณุโลก!H103,เพชรบูรณ์!H103,แพร่!H103,แม่ฮ่องสอน!H103,ลำปาง!H103,ลำพูน!H103,สุโขทัย!H103,อุตรดิตถ์!H103,อุทัยธานี!H103)</f>
        <v>360</v>
      </c>
      <c r="I103" s="156">
        <f t="shared" si="6"/>
        <v>25.992779783393502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538">
        <f>SUM(กำแพงเพชร!G104,เชียงราย!G104,เชียงใหม่!G104,ตาก!G104,นครสวรรค์!G104,น่าน!G104,พะเยา!G104,พิจิตร!G104,พิษณุโลก!G104,เพชรบูรณ์!G104,แพร่!G104,แม่ฮ่องสอน!G104,ลำปาง!G104,ลำพูน!G104,สุโขทัย!G104,อุตรดิตถ์!G104,อุทัยธานี!G104)</f>
        <v>3243</v>
      </c>
      <c r="H104" s="504">
        <f>SUM(กำแพงเพชร!H104,เชียงราย!H104,เชียงใหม่!H104,ตาก!H104,นครสวรรค์!H104,น่าน!H104,พะเยา!H104,พิจิตร!H104,พิษณุโลก!H104,เพชรบูรณ์!H104,แพร่!H104,แม่ฮ่องสอน!H104,ลำปาง!H104,ลำพูน!H104,สุโขทัย!H104,อุตรดิตถ์!H104,อุทัยธานี!H104)</f>
        <v>1125</v>
      </c>
      <c r="I104" s="156">
        <f t="shared" si="6"/>
        <v>34.690101757631822</v>
      </c>
      <c r="J104" s="289">
        <f>SUM(กำแพงเพชร!J104,เชียงราย!J104,เชียงใหม่!J104,ตาก!J104,นครสวรรค์!J104,น่าน!J104,พะเยา!J104,พิจิตร!J104,พิษณุโลก!J104,เพชรบูรณ์!J104,แพร่!J104,แม่ฮ่องสอน!J104,ลำปาง!J104,ลำพูน!J104,สุโขทัย!J104,อุตรดิตถ์!J104,อุทัยธานี!J104)</f>
        <v>3394800</v>
      </c>
      <c r="K104" s="203">
        <f>SUM(กำแพงเพชร!K104,เชียงราย!K104,เชียงใหม่!K104,ตาก!K104,นครสวรรค์!K104,น่าน!K104,พะเยา!K104,พิจิตร!K104,พิษณุโลก!K104,เพชรบูรณ์!K104,แพร่!K104,แม่ฮ่องสอน!K104,ลำปาง!K104,ลำพูน!K104,สุโขทัย!K104,อุตรดิตถ์!K104,อุทัยธานี!K104)</f>
        <v>535505</v>
      </c>
      <c r="L104" s="203">
        <f>IF(J104&gt;0,K104*100/J104,0)</f>
        <v>15.77427241663721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538">
        <f>SUM(กำแพงเพชร!G105,เชียงราย!G105,เชียงใหม่!G105,ตาก!G105,นครสวรรค์!G105,น่าน!G105,พะเยา!G105,พิจิตร!G105,พิษณุโลก!G105,เพชรบูรณ์!G105,แพร่!G105,แม่ฮ่องสอน!G105,ลำปาง!G105,ลำพูน!G105,สุโขทัย!G105,อุตรดิตถ์!G105,อุทัยธานี!G105)</f>
        <v>1081</v>
      </c>
      <c r="H105" s="504">
        <f>SUM(กำแพงเพชร!H105,เชียงราย!H105,เชียงใหม่!H105,ตาก!H105,นครสวรรค์!H105,น่าน!H105,พะเยา!H105,พิจิตร!H105,พิษณุโลก!H105,เพชรบูรณ์!H105,แพร่!H105,แม่ฮ่องสอน!H105,ลำปาง!H105,ลำพูน!H105,สุโขทัย!H105,อุตรดิตถ์!H105,อุทัยธานี!H105)</f>
        <v>600</v>
      </c>
      <c r="I105" s="156">
        <f t="shared" si="6"/>
        <v>55.504162812210915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538">
        <f>SUM(กำแพงเพชร!G106,เชียงราย!G106,เชียงใหม่!G106,ตาก!G106,นครสวรรค์!G106,น่าน!G106,พะเยา!G106,พิจิตร!G106,พิษณุโลก!G106,เพชรบูรณ์!G106,แพร่!G106,แม่ฮ่องสอน!G106,ลำปาง!G106,ลำพูน!G106,สุโขทัย!G106,อุตรดิตถ์!G106,อุทัยธานี!G106)</f>
        <v>495</v>
      </c>
      <c r="H106" s="504">
        <f>SUM(กำแพงเพชร!H106,เชียงราย!H106,เชียงใหม่!H106,ตาก!H106,นครสวรรค์!H106,น่าน!H106,พะเยา!H106,พิจิตร!H106,พิษณุโลก!H106,เพชรบูรณ์!H106,แพร่!H106,แม่ฮ่องสอน!H106,ลำปาง!H106,ลำพูน!H106,สุโขทัย!H106,อุตรดิตถ์!H106,อุทัยธานี!H106)</f>
        <v>205</v>
      </c>
      <c r="I106" s="156">
        <f t="shared" si="6"/>
        <v>41.414141414141412</v>
      </c>
      <c r="J106" s="289">
        <f>SUM(กำแพงเพชร!J106,เชียงราย!J106,เชียงใหม่!J106,ตาก!J106,นครสวรรค์!J106,น่าน!J106,พะเยา!J106,พิจิตร!J106,พิษณุโลก!J106,เพชรบูรณ์!J106,แพร่!J106,แม่ฮ่องสอน!J106,ลำปาง!J106,ลำพูน!J106,สุโขทัย!J106,อุตรดิตถ์!J106,อุทัยธานี!J106)</f>
        <v>1120150</v>
      </c>
      <c r="K106" s="203">
        <f>SUM(กำแพงเพชร!K106,เชียงราย!K106,เชียงใหม่!K106,ตาก!K106,นครสวรรค์!K106,น่าน!K106,พะเยา!K106,พิจิตร!K106,พิษณุโลก!K106,เพชรบูรณ์!K106,แพร่!K106,แม่ฮ่องสอน!K106,ลำปาง!K106,ลำพูน!K106,สุโขทัย!K106,อุตรดิตถ์!K106,อุทัยธานี!K106)</f>
        <v>174875.95</v>
      </c>
      <c r="L106" s="203">
        <f t="shared" ref="L106:L115" si="7">IF(J106&gt;0,K106*100/J106,0)</f>
        <v>15.611833236620095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538">
        <f>SUM(กำแพงเพชร!G107,เชียงราย!G107,เชียงใหม่!G107,ตาก!G107,นครสวรรค์!G107,น่าน!G107,พะเยา!G107,พิจิตร!G107,พิษณุโลก!G107,เพชรบูรณ์!G107,แพร่!G107,แม่ฮ่องสอน!G107,ลำปาง!G107,ลำพูน!G107,สุโขทัย!G107,อุตรดิตถ์!G107,อุทัยธานี!G107)</f>
        <v>625</v>
      </c>
      <c r="H107" s="504">
        <f>SUM(กำแพงเพชร!H107,เชียงราย!H107,เชียงใหม่!H107,ตาก!H107,นครสวรรค์!H107,น่าน!H107,พะเยา!H107,พิจิตร!H107,พิษณุโลก!H107,เพชรบูรณ์!H107,แพร่!H107,แม่ฮ่องสอน!H107,ลำปาง!H107,ลำพูน!H107,สุโขทัย!H107,อุตรดิตถ์!H107,อุทัยธานี!H107)</f>
        <v>225</v>
      </c>
      <c r="I107" s="156">
        <f t="shared" si="6"/>
        <v>36</v>
      </c>
      <c r="J107" s="289">
        <f>SUM(กำแพงเพชร!J107,เชียงราย!J107,เชียงใหม่!J107,ตาก!J107,นครสวรรค์!J107,น่าน!J107,พะเยา!J107,พิจิตร!J107,พิษณุโลก!J107,เพชรบูรณ์!J107,แพร่!J107,แม่ฮ่องสอน!J107,ลำปาง!J107,ลำพูน!J107,สุโขทัย!J107,อุตรดิตถ์!J107,อุทัยธานี!J107)</f>
        <v>2119800</v>
      </c>
      <c r="K107" s="203">
        <f>SUM(กำแพงเพชร!K107,เชียงราย!K107,เชียงใหม่!K107,ตาก!K107,นครสวรรค์!K107,น่าน!K107,พะเยา!K107,พิจิตร!K107,พิษณุโลก!K107,เพชรบูรณ์!K107,แพร่!K107,แม่ฮ่องสอน!K107,ลำปาง!K107,ลำพูน!K107,สุโขทัย!K107,อุตรดิตถ์!K107,อุทัยธานี!K107)</f>
        <v>342368</v>
      </c>
      <c r="L107" s="203">
        <f t="shared" si="7"/>
        <v>16.150957637512974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506">
        <f>SUM(กำแพงเพชร!G108,เชียงราย!G108,เชียงใหม่!G108,ตาก!G108,นครสวรรค์!G108,น่าน!G108,พะเยา!G108,พิจิตร!G108,พิษณุโลก!G108,เพชรบูรณ์!G108,แพร่!G108,แม่ฮ่องสอน!G108,ลำปาง!G108,ลำพูน!G108,สุโขทัย!G108,อุตรดิตถ์!G108,อุทัยธานี!G108)</f>
        <v>386</v>
      </c>
      <c r="H108" s="504">
        <f>SUM(กำแพงเพชร!H108,เชียงราย!H108,เชียงใหม่!H108,ตาก!H108,นครสวรรค์!H108,น่าน!H108,พะเยา!H108,พิจิตร!H108,พิษณุโลก!H108,เพชรบูรณ์!H108,แพร่!H108,แม่ฮ่องสอน!H108,ลำปาง!H108,ลำพูน!H108,สุโขทัย!H108,อุตรดิตถ์!H108,อุทัยธานี!H108)</f>
        <v>204</v>
      </c>
      <c r="I108" s="156">
        <f t="shared" si="6"/>
        <v>52.84974093264249</v>
      </c>
      <c r="J108" s="289">
        <f>SUM(กำแพงเพชร!J108,เชียงราย!J108,เชียงใหม่!J108,ตาก!J108,นครสวรรค์!J108,น่าน!J108,พะเยา!J108,พิจิตร!J108,พิษณุโลก!J108,เพชรบูรณ์!J108,แพร่!J108,แม่ฮ่องสอน!J108,ลำปาง!J108,ลำพูน!J108,สุโขทัย!J108,อุตรดิตถ์!J108,อุทัยธานี!J108)</f>
        <v>603060</v>
      </c>
      <c r="K108" s="203">
        <f>SUM(กำแพงเพชร!K108,เชียงราย!K108,เชียงใหม่!K108,ตาก!K108,นครสวรรค์!K108,น่าน!K108,พะเยา!K108,พิจิตร!K108,พิษณุโลก!K108,เพชรบูรณ์!K108,แพร่!K108,แม่ฮ่องสอน!K108,ลำปาง!K108,ลำพูน!K108,สุโขทัย!K108,อุตรดิตถ์!K108,อุทัยธานี!K108)</f>
        <v>187369.99000000002</v>
      </c>
      <c r="L108" s="203">
        <f t="shared" si="7"/>
        <v>31.069875302623295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548"/>
      <c r="H109" s="549"/>
      <c r="I109" s="365"/>
      <c r="J109" s="366">
        <f>SUM(กำแพงเพชร!J109,เชียงราย!J109,เชียงใหม่!J109,ตาก!J109,นครสวรรค์!J109,น่าน!J109,พะเยา!J109,พิจิตร!J109,พิษณุโลก!J109,เพชรบูรณ์!J109,แพร่!J109,แม่ฮ่องสอน!J109,ลำปาง!J109,ลำพูน!J109,สุโขทัย!J109,อุตรดิตถ์!J109,อุทัยธานี!J109)</f>
        <v>391075</v>
      </c>
      <c r="K109" s="367">
        <f>SUM(K115:K129)</f>
        <v>0</v>
      </c>
      <c r="L109" s="367">
        <f t="shared" si="7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503"/>
      <c r="H110" s="504"/>
      <c r="I110" s="156"/>
      <c r="J110" s="163">
        <v>0</v>
      </c>
      <c r="K110" s="203">
        <v>0</v>
      </c>
      <c r="L110" s="203">
        <f t="shared" si="7"/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503">
        <v>191</v>
      </c>
      <c r="H111" s="504">
        <f>SUM(กำแพงเพชร!H111,เชียงราย!H111,เชียงใหม่!H111,ตาก!H111,นครสวรรค์!H111,น่าน!H111,พะเยา!H111,พิจิตร!H111,พิษณุโลก!H111,เพชรบูรณ์!H111,แพร่!H111,แม่ฮ่องสอน!H111,ลำปาง!H111,ลำพูน!H111,สุโขทัย!H111,อุตรดิตถ์!H111,อุทัยธานี!H111)</f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503">
        <v>35</v>
      </c>
      <c r="H112" s="504">
        <f>SUM(กำแพงเพชร!H112,เชียงราย!H112,เชียงใหม่!H112,ตาก!H112,นครสวรรค์!H112,น่าน!H112,พะเยา!H112,พิจิตร!H112,พิษณุโลก!H112,เพชรบูรณ์!H112,แพร่!H112,แม่ฮ่องสอน!H112,ลำปาง!H112,ลำพูน!H112,สุโขทัย!H112,อุตรดิตถ์!H112,อุทัยธานี!H112)</f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503">
        <v>35</v>
      </c>
      <c r="H113" s="504">
        <f>SUM(กำแพงเพชร!H113,เชียงราย!H113,เชียงใหม่!H113,ตาก!H113,นครสวรรค์!H113,น่าน!H113,พะเยา!H113,พิจิตร!H113,พิษณุโลก!H113,เพชรบูรณ์!H113,แพร่!H113,แม่ฮ่องสอน!H113,ลำปาง!H113,ลำพูน!H113,สุโขทัย!H113,อุตรดิตถ์!H113,อุทัยธานี!H113)</f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503">
        <v>35</v>
      </c>
      <c r="H114" s="504">
        <f>SUM(กำแพงเพชร!H114,เชียงราย!H114,เชียงใหม่!H114,ตาก!H114,นครสวรรค์!H114,น่าน!H114,พะเยา!H114,พิจิตร!H114,พิษณุโลก!H114,เพชรบูรณ์!H114,แพร่!H114,แม่ฮ่องสอน!H114,ลำปาง!H114,ลำพูน!H114,สุโขทัย!H114,อุตรดิตถ์!H114,อุทัยธานี!H114)</f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503">
        <f>SUM(กำแพงเพชร!G115,เชียงราย!G115,เชียงใหม่!G115,ตาก!G115,นครสวรรค์!G115,น่าน!G115,พะเยา!G115,พิจิตร!G115,พิษณุโลก!G115,เพชรบูรณ์!G115,แพร่!G115,แม่ฮ่องสอน!G115,ลำปาง!G115,ลำพูน!G115,สุโขทัย!G115,อุตรดิตถ์!G115,อุทัยธานี!G115)</f>
        <v>0</v>
      </c>
      <c r="H115" s="504">
        <f>SUM(กำแพงเพชร!H115,เชียงราย!H115,เชียงใหม่!H115,ตาก!H115,นครสวรรค์!H115,น่าน!H115,พะเยา!H115,พิจิตร!H115,พิษณุโลก!H115,เพชรบูรณ์!H115,แพร่!H115,แม่ฮ่องสอน!H115,ลำปาง!H115,ลำพูน!H115,สุโขทัย!H115,อุตรดิตถ์!H115,อุทัยธานี!H115)</f>
        <v>0</v>
      </c>
      <c r="I115" s="156">
        <f t="shared" ref="I115:I129" si="8">IF(G115&gt;0,H115*100/G115,0)</f>
        <v>0</v>
      </c>
      <c r="J115" s="289">
        <f>SUM(กำแพงเพชร!J115,เชียงราย!J115,เชียงใหม่!J115,ตาก!J115,นครสวรรค์!J115,น่าน!J115,พะเยา!J115,พิจิตร!J115,พิษณุโลก!J115,เพชรบูรณ์!J115,แพร่!J115,แม่ฮ่องสอน!J115,ลำปาง!J115,ลำพูน!J115,สุโขทัย!J115,อุตรดิตถ์!J115,อุทัยธานี!J115)</f>
        <v>0</v>
      </c>
      <c r="K115" s="203">
        <f>SUM(กำแพงเพชร!K115,เชียงราย!K115,เชียงใหม่!K115,ตาก!K115,นครสวรรค์!K115,น่าน!K115,พะเยา!K115,พิจิตร!K115,พิษณุโลก!K115,เพชรบูรณ์!K115,แพร่!K115,แม่ฮ่องสอน!K115,ลำปาง!K115,ลำพูน!K115,สุโขทัย!K115,อุตรดิตถ์!K115,อุทัยธานี!K115)</f>
        <v>0</v>
      </c>
      <c r="L115" s="203">
        <f t="shared" si="7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503">
        <f>SUM(กำแพงเพชร!G116,เชียงราย!G116,เชียงใหม่!G116,ตาก!G116,นครสวรรค์!G116,น่าน!G116,พะเยา!G116,พิจิตร!G116,พิษณุโลก!G116,เพชรบูรณ์!G116,แพร่!G116,แม่ฮ่องสอน!G116,ลำปาง!G116,ลำพูน!G116,สุโขทัย!G116,อุตรดิตถ์!G116,อุทัยธานี!G116)</f>
        <v>0</v>
      </c>
      <c r="H116" s="504">
        <f>SUM(กำแพงเพชร!H116,เชียงราย!H116,เชียงใหม่!H116,ตาก!H116,นครสวรรค์!H116,น่าน!H116,พะเยา!H116,พิจิตร!H116,พิษณุโลก!H116,เพชรบูรณ์!H116,แพร่!H116,แม่ฮ่องสอน!H116,ลำปาง!H116,ลำพูน!H116,สุโขทัย!H116,อุตรดิตถ์!H116,อุทัยธานี!H116)</f>
        <v>0</v>
      </c>
      <c r="I116" s="156">
        <f t="shared" si="8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503">
        <f>SUM(กำแพงเพชร!G117,เชียงราย!G117,เชียงใหม่!G117,ตาก!G117,นครสวรรค์!G117,น่าน!G117,พะเยา!G117,พิจิตร!G117,พิษณุโลก!G117,เพชรบูรณ์!G117,แพร่!G117,แม่ฮ่องสอน!G117,ลำปาง!G117,ลำพูน!G117,สุโขทัย!G117,อุตรดิตถ์!G117,อุทัยธานี!G117)</f>
        <v>0</v>
      </c>
      <c r="H117" s="504">
        <f>SUM(กำแพงเพชร!H117,เชียงราย!H117,เชียงใหม่!H117,ตาก!H117,นครสวรรค์!H117,น่าน!H117,พะเยา!H117,พิจิตร!H117,พิษณุโลก!H117,เพชรบูรณ์!H117,แพร่!H117,แม่ฮ่องสอน!H117,ลำปาง!H117,ลำพูน!H117,สุโขทัย!H117,อุตรดิตถ์!H117,อุทัยธานี!H117)</f>
        <v>0</v>
      </c>
      <c r="I117" s="156">
        <f t="shared" si="8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503">
        <f>SUM(กำแพงเพชร!G118,เชียงราย!G118,เชียงใหม่!G118,ตาก!G118,นครสวรรค์!G118,น่าน!G118,พะเยา!G118,พิจิตร!G118,พิษณุโลก!G118,เพชรบูรณ์!G118,แพร่!G118,แม่ฮ่องสอน!G118,ลำปาง!G118,ลำพูน!G118,สุโขทัย!G118,อุตรดิตถ์!G118,อุทัยธานี!G118)</f>
        <v>0</v>
      </c>
      <c r="H118" s="504">
        <f>SUM(กำแพงเพชร!H118,เชียงราย!H118,เชียงใหม่!H118,ตาก!H118,นครสวรรค์!H118,น่าน!H118,พะเยา!H118,พิจิตร!H118,พิษณุโลก!H118,เพชรบูรณ์!H118,แพร่!H118,แม่ฮ่องสอน!H118,ลำปาง!H118,ลำพูน!H118,สุโขทัย!H118,อุตรดิตถ์!H118,อุทัยธานี!H118)</f>
        <v>0</v>
      </c>
      <c r="I118" s="156">
        <f t="shared" si="8"/>
        <v>0</v>
      </c>
      <c r="J118" s="163">
        <f>SUM(กำแพงเพชร!J118,เชียงราย!J118,เชียงใหม่!J118,ตาก!J118,นครสวรรค์!J118,น่าน!J118,พะเยา!J118,พิจิตร!J118,พิษณุโลก!J118,เพชรบูรณ์!J118,แพร่!J118,แม่ฮ่องสอน!J118,ลำปาง!J118,ลำพูน!J118,สุโขทัย!J118,อุตรดิตถ์!J118,อุทัยธานี!J118)</f>
        <v>5880</v>
      </c>
      <c r="K118" s="203">
        <f>SUM(กำแพงเพชร!K118,เชียงราย!K118,เชียงใหม่!K118,ตาก!K118,นครสวรรค์!K118,น่าน!K118,พะเยา!K118,พิจิตร!K118,พิษณุโลก!K118,เพชรบูรณ์!K118,แพร่!K118,แม่ฮ่องสอน!K118,ลำปาง!K118,ลำพูน!K118,สุโขทัย!K118,อุตรดิตถ์!K118,อุทัยธานี!K118)</f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503">
        <f>SUM(กำแพงเพชร!G119,เชียงราย!G119,เชียงใหม่!G119,ตาก!G119,นครสวรรค์!G119,น่าน!G119,พะเยา!G119,พิจิตร!G119,พิษณุโลก!G119,เพชรบูรณ์!G119,แพร่!G119,แม่ฮ่องสอน!G119,ลำปาง!G119,ลำพูน!G119,สุโขทัย!G119,อุตรดิตถ์!G119,อุทัยธานี!G119)</f>
        <v>0</v>
      </c>
      <c r="H119" s="504">
        <f>SUM(กำแพงเพชร!H119,เชียงราย!H119,เชียงใหม่!H119,ตาก!H119,นครสวรรค์!H119,น่าน!H119,พะเยา!H119,พิจิตร!H119,พิษณุโลก!H119,เพชรบูรณ์!H119,แพร่!H119,แม่ฮ่องสอน!H119,ลำปาง!H119,ลำพูน!H119,สุโขทัย!H119,อุตรดิตถ์!H119,อุทัยธานี!H119)</f>
        <v>0</v>
      </c>
      <c r="I119" s="156">
        <f t="shared" si="8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503">
        <f>SUM(กำแพงเพชร!G120,เชียงราย!G120,เชียงใหม่!G120,ตาก!G120,นครสวรรค์!G120,น่าน!G120,พะเยา!G120,พิจิตร!G120,พิษณุโลก!G120,เพชรบูรณ์!G120,แพร่!G120,แม่ฮ่องสอน!G120,ลำปาง!G120,ลำพูน!G120,สุโขทัย!G120,อุตรดิตถ์!G120,อุทัยธานี!G120)</f>
        <v>49</v>
      </c>
      <c r="H120" s="504">
        <f>SUM(กำแพงเพชร!H120,เชียงราย!H120,เชียงใหม่!H120,ตาก!H120,นครสวรรค์!H120,น่าน!H120,พะเยา!H120,พิจิตร!H120,พิษณุโลก!H120,เพชรบูรณ์!H120,แพร่!H120,แม่ฮ่องสอน!H120,ลำปาง!H120,ลำพูน!H120,สุโขทัย!H120,อุตรดิตถ์!H120,อุทัยธานี!H120)</f>
        <v>0</v>
      </c>
      <c r="I120" s="156">
        <f t="shared" si="8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503">
        <f>SUM(กำแพงเพชร!G121,เชียงราย!G121,เชียงใหม่!G121,ตาก!G121,นครสวรรค์!G121,น่าน!G121,พะเยา!G121,พิจิตร!G121,พิษณุโลก!G121,เพชรบูรณ์!G121,แพร่!G121,แม่ฮ่องสอน!G121,ลำปาง!G121,ลำพูน!G121,สุโขทัย!G121,อุตรดิตถ์!G121,อุทัยธานี!G121)</f>
        <v>0</v>
      </c>
      <c r="H121" s="504">
        <f>SUM(กำแพงเพชร!H121,เชียงราย!H121,เชียงใหม่!H121,ตาก!H121,นครสวรรค์!H121,น่าน!H121,พะเยา!H121,พิจิตร!H121,พิษณุโลก!H121,เพชรบูรณ์!H121,แพร่!H121,แม่ฮ่องสอน!H121,ลำปาง!H121,ลำพูน!H121,สุโขทัย!H121,อุตรดิตถ์!H121,อุทัยธานี!H121)</f>
        <v>1</v>
      </c>
      <c r="I121" s="156">
        <f t="shared" si="8"/>
        <v>0</v>
      </c>
      <c r="J121" s="163">
        <f>SUM(กำแพงเพชร!J121,เชียงราย!J121,เชียงใหม่!J121,ตาก!J121,นครสวรรค์!J121,น่าน!J121,พะเยา!J121,พิจิตร!J121,พิษณุโลก!J121,เพชรบูรณ์!J121,แพร่!J121,แม่ฮ่องสอน!J121,ลำปาง!J121,ลำพูน!J121,สุโขทัย!J121,อุตรดิตถ์!J121,อุทัยธานี!J121)</f>
        <v>16705</v>
      </c>
      <c r="K121" s="203">
        <f>SUM(กำแพงเพชร!K121,เชียงราย!K121,เชียงใหม่!K121,ตาก!K121,นครสวรรค์!K121,น่าน!K121,พะเยา!K121,พิจิตร!K121,พิษณุโลก!K121,เพชรบูรณ์!K121,แพร่!K121,แม่ฮ่องสอน!K121,ลำปาง!K121,ลำพูน!K121,สุโขทัย!K121,อุตรดิตถ์!K121,อุทัยธานี!K121)</f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503">
        <f>SUM(กำแพงเพชร!G122,เชียงราย!G122,เชียงใหม่!G122,ตาก!G122,นครสวรรค์!G122,น่าน!G122,พะเยา!G122,พิจิตร!G122,พิษณุโลก!G122,เพชรบูรณ์!G122,แพร่!G122,แม่ฮ่องสอน!G122,ลำปาง!G122,ลำพูน!G122,สุโขทัย!G122,อุตรดิตถ์!G122,อุทัยธานี!G122)</f>
        <v>3341</v>
      </c>
      <c r="H122" s="504">
        <f>SUM(กำแพงเพชร!H122,เชียงราย!H122,เชียงใหม่!H122,ตาก!H122,นครสวรรค์!H122,น่าน!H122,พะเยา!H122,พิจิตร!H122,พิษณุโลก!H122,เพชรบูรณ์!H122,แพร่!H122,แม่ฮ่องสอน!H122,ลำปาง!H122,ลำพูน!H122,สุโขทัย!H122,อุตรดิตถ์!H122,อุทัยธานี!H122)</f>
        <v>18</v>
      </c>
      <c r="I122" s="156">
        <f t="shared" si="8"/>
        <v>0.53876085004489671</v>
      </c>
      <c r="J122" s="163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503">
        <f>SUM(กำแพงเพชร!G123,เชียงราย!G123,เชียงใหม่!G123,ตาก!G123,นครสวรรค์!G123,น่าน!G123,พะเยา!G123,พิจิตร!G123,พิษณุโลก!G123,เพชรบูรณ์!G123,แพร่!G123,แม่ฮ่องสอน!G123,ลำปาง!G123,ลำพูน!G123,สุโขทัย!G123,อุตรดิตถ์!G123,อุทัยธานี!G123)</f>
        <v>0</v>
      </c>
      <c r="H123" s="504">
        <f>SUM(กำแพงเพชร!H123,เชียงราย!H123,เชียงใหม่!H123,ตาก!H123,นครสวรรค์!H123,น่าน!H123,พะเยา!H123,พิจิตร!H123,พิษณุโลก!H123,เพชรบูรณ์!H123,แพร่!H123,แม่ฮ่องสอน!H123,ลำปาง!H123,ลำพูน!H123,สุโขทัย!H123,อุตรดิตถ์!H123,อุทัยธานี!H123)</f>
        <v>0</v>
      </c>
      <c r="I123" s="156">
        <f t="shared" si="8"/>
        <v>0</v>
      </c>
      <c r="J123" s="163">
        <f>SUM(กำแพงเพชร!J123,เชียงราย!J123,เชียงใหม่!J123,ตาก!J123,นครสวรรค์!J123,น่าน!J123,พะเยา!J123,พิจิตร!J123,พิษณุโลก!J123,เพชรบูรณ์!J123,แพร่!J123,แม่ฮ่องสอน!J123,ลำปาง!J123,ลำพูน!J123,สุโขทัย!J123,อุตรดิตถ์!J123,อุทัยธานี!J123)</f>
        <v>90050</v>
      </c>
      <c r="K123" s="203">
        <f>SUM(กำแพงเพชร!K123,เชียงราย!K123,เชียงใหม่!K123,ตาก!K123,นครสวรรค์!K123,น่าน!K123,พะเยา!K123,พิจิตร!K123,พิษณุโลก!K123,เพชรบูรณ์!K123,แพร่!K123,แม่ฮ่องสอน!K123,ลำปาง!K123,ลำพูน!K123,สุโขทัย!K123,อุตรดิตถ์!K123,อุทัยธานี!K123)</f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503">
        <f>SUM(กำแพงเพชร!G124,เชียงราย!G124,เชียงใหม่!G124,ตาก!G124,นครสวรรค์!G124,น่าน!G124,พะเยา!G124,พิจิตร!G124,พิษณุโลก!G124,เพชรบูรณ์!G124,แพร่!G124,แม่ฮ่องสอน!G124,ลำปาง!G124,ลำพูน!G124,สุโขทัย!G124,อุตรดิตถ์!G124,อุทัยธานี!G124)</f>
        <v>0</v>
      </c>
      <c r="H124" s="504">
        <f>SUM(กำแพงเพชร!H124,เชียงราย!H124,เชียงใหม่!H124,ตาก!H124,นครสวรรค์!H124,น่าน!H124,พะเยา!H124,พิจิตร!H124,พิษณุโลก!H124,เพชรบูรณ์!H124,แพร่!H124,แม่ฮ่องสอน!H124,ลำปาง!H124,ลำพูน!H124,สุโขทัย!H124,อุตรดิตถ์!H124,อุทัยธานี!H124)</f>
        <v>0</v>
      </c>
      <c r="I124" s="156">
        <f t="shared" si="8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503">
        <f>SUM(กำแพงเพชร!G125,เชียงราย!G125,เชียงใหม่!G125,ตาก!G125,นครสวรรค์!G125,น่าน!G125,พะเยา!G125,พิจิตร!G125,พิษณุโลก!G125,เพชรบูรณ์!G125,แพร่!G125,แม่ฮ่องสอน!G125,ลำปาง!G125,ลำพูน!G125,สุโขทัย!G125,อุตรดิตถ์!G125,อุทัยธานี!G125)</f>
        <v>3602</v>
      </c>
      <c r="H125" s="504">
        <f>SUM(กำแพงเพชร!H125,เชียงราย!H125,เชียงใหม่!H125,ตาก!H125,นครสวรรค์!H125,น่าน!H125,พะเยา!H125,พิจิตร!H125,พิษณุโลก!H125,เพชรบูรณ์!H125,แพร่!H125,แม่ฮ่องสอน!H125,ลำปาง!H125,ลำพูน!H125,สุโขทัย!H125,อุตรดิตถ์!H125,อุทัยธานี!H125)</f>
        <v>0</v>
      </c>
      <c r="I125" s="156">
        <f t="shared" si="8"/>
        <v>0</v>
      </c>
      <c r="J125" s="163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503">
        <f>SUM(กำแพงเพชร!G126,เชียงราย!G126,เชียงใหม่!G126,ตาก!G126,นครสวรรค์!G126,น่าน!G126,พะเยา!G126,พิจิตร!G126,พิษณุโลก!G126,เพชรบูรณ์!G126,แพร่!G126,แม่ฮ่องสอน!G126,ลำปาง!G126,ลำพูน!G126,สุโขทัย!G126,อุตรดิตถ์!G126,อุทัยธานี!G126)</f>
        <v>0</v>
      </c>
      <c r="H126" s="504">
        <f>SUM(กำแพงเพชร!H126,เชียงราย!H126,เชียงใหม่!H126,ตาก!H126,นครสวรรค์!H126,น่าน!H126,พะเยา!H126,พิจิตร!H126,พิษณุโลก!H126,เพชรบูรณ์!H126,แพร่!H126,แม่ฮ่องสอน!H126,ลำปาง!H126,ลำพูน!H126,สุโขทัย!H126,อุตรดิตถ์!H126,อุทัยธานี!H126)</f>
        <v>0</v>
      </c>
      <c r="I126" s="156">
        <f t="shared" si="8"/>
        <v>0</v>
      </c>
      <c r="J126" s="163">
        <f>SUM(กำแพงเพชร!J126,เชียงราย!J126,เชียงใหม่!J126,ตาก!J126,นครสวรรค์!J126,น่าน!J126,พะเยา!J126,พิจิตร!J126,พิษณุโลก!J126,เพชรบูรณ์!J126,แพร่!J126,แม่ฮ่องสอน!J126,ลำปาง!J126,ลำพูน!J126,สุโขทัย!J126,อุตรดิตถ์!J126,อุทัยธานี!J126)</f>
        <v>247440</v>
      </c>
      <c r="K126" s="203">
        <f>SUM(กำแพงเพชร!K126,เชียงราย!K126,เชียงใหม่!K126,ตาก!K126,นครสวรรค์!K126,น่าน!K126,พะเยา!K126,พิจิตร!K126,พิษณุโลก!K126,เพชรบูรณ์!K126,แพร่!K126,แม่ฮ่องสอน!K126,ลำปาง!K126,ลำพูน!K126,สุโขทัย!K126,อุตรดิตถ์!K126,อุทัยธานี!K126)</f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503">
        <f>SUM(กำแพงเพชร!G127,เชียงราย!G127,เชียงใหม่!G127,ตาก!G127,นครสวรรค์!G127,น่าน!G127,พะเยา!G127,พิจิตร!G127,พิษณุโลก!G127,เพชรบูรณ์!G127,แพร่!G127,แม่ฮ่องสอน!G127,ลำปาง!G127,ลำพูน!G127,สุโขทัย!G127,อุตรดิตถ์!G127,อุทัยธานี!G127)</f>
        <v>6186</v>
      </c>
      <c r="H127" s="504">
        <f>SUM(กำแพงเพชร!H127,เชียงราย!H127,เชียงใหม่!H127,ตาก!H127,นครสวรรค์!H127,น่าน!H127,พะเยา!H127,พิจิตร!H127,พิษณุโลก!H127,เพชรบูรณ์!H127,แพร่!H127,แม่ฮ่องสอน!H127,ลำปาง!H127,ลำพูน!H127,สุโขทัย!H127,อุตรดิตถ์!H127,อุทัยธานี!H127)</f>
        <v>0</v>
      </c>
      <c r="I127" s="156">
        <f t="shared" si="8"/>
        <v>0</v>
      </c>
      <c r="J127" s="163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503">
        <f>SUM(กำแพงเพชร!G128,เชียงราย!G128,เชียงใหม่!G128,ตาก!G128,นครสวรรค์!G128,น่าน!G128,พะเยา!G128,พิจิตร!G128,พิษณุโลก!G128,เพชรบูรณ์!G128,แพร่!G128,แม่ฮ่องสอน!G128,ลำปาง!G128,ลำพูน!G128,สุโขทัย!G128,อุตรดิตถ์!G128,อุทัยธานี!G128)</f>
        <v>133</v>
      </c>
      <c r="H128" s="504">
        <f>SUM(กำแพงเพชร!H128,เชียงราย!H128,เชียงใหม่!H128,ตาก!H128,นครสวรรค์!H128,น่าน!H128,พะเยา!H128,พิจิตร!H128,พิษณุโลก!H128,เพชรบูรณ์!H128,แพร่!H128,แม่ฮ่องสอน!H128,ลำปาง!H128,ลำพูน!H128,สุโขทัย!H128,อุตรดิตถ์!H128,อุทัยธานี!H128)</f>
        <v>2</v>
      </c>
      <c r="I128" s="156">
        <f t="shared" si="8"/>
        <v>1.5037593984962405</v>
      </c>
      <c r="J128" s="163">
        <f>SUM(กำแพงเพชร!J128,เชียงราย!J128,เชียงใหม่!J128,ตาก!J128,นครสวรรค์!J128,น่าน!J128,พะเยา!J128,พิจิตร!J128,พิษณุโลก!J128,เพชรบูรณ์!J128,แพร่!J128,แม่ฮ่องสอน!J128,ลำปาง!J128,ลำพูน!J128,สุโขทัย!J128,อุตรดิตถ์!J128,อุทัยธานี!J128)</f>
        <v>31000</v>
      </c>
      <c r="K128" s="203">
        <f>SUM(กำแพงเพชร!K128,เชียงราย!K128,เชียงใหม่!K128,ตาก!K128,นครสวรรค์!K128,น่าน!K128,พะเยา!K128,พิจิตร!K128,พิษณุโลก!K128,เพชรบูรณ์!K128,แพร่!K128,แม่ฮ่องสอน!K128,ลำปาง!K128,ลำพูน!K128,สุโขทัย!K128,อุตรดิตถ์!K128,อุทัยธานี!K128)</f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503">
        <f>SUM(กำแพงเพชร!G129,เชียงราย!G129,เชียงใหม่!G129,ตาก!G129,นครสวรรค์!G129,น่าน!G129,พะเยา!G129,พิจิตร!G129,พิษณุโลก!G129,เพชรบูรณ์!G129,แพร่!G129,แม่ฮ่องสอน!G129,ลำปาง!G129,ลำพูน!G129,สุโขทัย!G129,อุตรดิตถ์!G129,อุทัยธานี!G129)</f>
        <v>0</v>
      </c>
      <c r="H129" s="504">
        <f>SUM(กำแพงเพชร!H129,เชียงราย!H129,เชียงใหม่!H129,ตาก!H129,นครสวรรค์!H129,น่าน!H129,พะเยา!H129,พิจิตร!H129,พิษณุโลก!H129,เพชรบูรณ์!H129,แพร่!H129,แม่ฮ่องสอน!H129,ลำปาง!H129,ลำพูน!H129,สุโขทัย!H129,อุตรดิตถ์!H129,อุทัยธานี!H129)</f>
        <v>50</v>
      </c>
      <c r="I129" s="156">
        <f t="shared" si="8"/>
        <v>0</v>
      </c>
      <c r="J129" s="163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509"/>
      <c r="H130" s="510"/>
      <c r="I130" s="511"/>
      <c r="J130" s="181"/>
      <c r="K130" s="182"/>
      <c r="L130" s="550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538">
        <f>SUM(กำแพงเพชร!G131,เชียงราย!G131,เชียงใหม่!G131,ตาก!G131,นครสวรรค์!G131,น่าน!G131,พะเยา!G131,พิจิตร!G131,พิษณุโลก!G131,เพชรบูรณ์!G131,แพร่!G131,แม่ฮ่องสอน!G131,ลำปาง!G131,ลำพูน!G131,สุโขทัย!G131,อุตรดิตถ์!G131,อุทัยธานี!G131)</f>
        <v>118725129.39000002</v>
      </c>
      <c r="H131" s="504">
        <f>SUM(กำแพงเพชร!H131,เชียงราย!H131,เชียงใหม่!H131,ตาก!H131,นครสวรรค์!H131,น่าน!H131,พะเยา!H131,พิจิตร!H131,พิษณุโลก!H131,เพชรบูรณ์!H131,แพร่!H131,แม่ฮ่องสอน!H131,ลำปาง!H131,ลำพูน!H131,สุโขทัย!H131,อุตรดิตถ์!H131,อุทัยธานี!H131)</f>
        <v>6782299.6600000001</v>
      </c>
      <c r="I131" s="156">
        <f t="shared" ref="I131:I138" si="9">IF(G131&gt;0,H131*100/G131,0)</f>
        <v>5.7126066695794728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538">
        <f>SUM(กำแพงเพชร!G132,เชียงราย!G132,เชียงใหม่!G132,ตาก!G132,นครสวรรค์!G132,น่าน!G132,พะเยา!G132,พิจิตร!G132,พิษณุโลก!G132,เพชรบูรณ์!G132,แพร่!G132,แม่ฮ่องสอน!G132,ลำปาง!G132,ลำพูน!G132,สุโขทัย!G132,อุตรดิตถ์!G132,อุทัยธานี!G132)</f>
        <v>5344</v>
      </c>
      <c r="H132" s="504">
        <f>SUM(กำแพงเพชร!H132,เชียงราย!H132,เชียงใหม่!H132,ตาก!H132,นครสวรรค์!H132,น่าน!H132,พะเยา!H132,พิจิตร!H132,พิษณุโลก!H132,เพชรบูรณ์!H132,แพร่!H132,แม่ฮ่องสอน!H132,ลำปาง!H132,ลำพูน!H132,สุโขทัย!H132,อุตรดิตถ์!H132,อุทัยธานี!H132)</f>
        <v>396</v>
      </c>
      <c r="I132" s="156">
        <f t="shared" si="9"/>
        <v>7.4101796407185629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538">
        <f>SUM(กำแพงเพชร!G133,เชียงราย!G133,เชียงใหม่!G133,ตาก!G133,นครสวรรค์!G133,น่าน!G133,พะเยา!G133,พิจิตร!G133,พิษณุโลก!G133,เพชรบูรณ์!G133,แพร่!G133,แม่ฮ่องสอน!G133,ลำปาง!G133,ลำพูน!G133,สุโขทัย!G133,อุตรดิตถ์!G133,อุทัยธานี!G133)</f>
        <v>298100318.30999988</v>
      </c>
      <c r="H133" s="504">
        <f>SUM(กำแพงเพชร!H133,เชียงราย!H133,เชียงใหม่!H133,ตาก!H133,นครสวรรค์!H133,น่าน!H133,พะเยา!H133,พิจิตร!H133,พิษณุโลก!H133,เพชรบูรณ์!H133,แพร่!H133,แม่ฮ่องสอน!H133,ลำปาง!H133,ลำพูน!H133,สุโขทัย!H133,อุตรดิตถ์!H133,อุทัยธานี!H133)</f>
        <v>2856570.9299999997</v>
      </c>
      <c r="I133" s="156">
        <f t="shared" si="9"/>
        <v>0.95825826225029409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538">
        <f>SUM(กำแพงเพชร!G134,เชียงราย!G134,เชียงใหม่!G134,ตาก!G134,นครสวรรค์!G134,น่าน!G134,พะเยา!G134,พิจิตร!G134,พิษณุโลก!G134,เพชรบูรณ์!G134,แพร่!G134,แม่ฮ่องสอน!G134,ลำปาง!G134,ลำพูน!G134,สุโขทัย!G134,อุตรดิตถ์!G134,อุทัยธานี!G134)</f>
        <v>6043</v>
      </c>
      <c r="H134" s="504">
        <f>SUM(กำแพงเพชร!H134,เชียงราย!H134,เชียงใหม่!H134,ตาก!H134,นครสวรรค์!H134,น่าน!H134,พะเยา!H134,พิจิตร!H134,พิษณุโลก!H134,เพชรบูรณ์!H134,แพร่!H134,แม่ฮ่องสอน!H134,ลำปาง!H134,ลำพูน!H134,สุโขทัย!H134,อุตรดิตถ์!H134,อุทัยธานี!H134)</f>
        <v>519</v>
      </c>
      <c r="I134" s="156">
        <f t="shared" si="9"/>
        <v>8.5884494456395828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538">
        <f>SUM(กำแพงเพชร!G135,เชียงราย!G135,เชียงใหม่!G135,ตาก!G135,นครสวรรค์!G135,น่าน!G135,พะเยา!G135,พิจิตร!G135,พิษณุโลก!G135,เพชรบูรณ์!G135,แพร่!G135,แม่ฮ่องสอน!G135,ลำปาง!G135,ลำพูน!G135,สุโขทัย!G135,อุตรดิตถ์!G135,อุทัยธานี!G135)</f>
        <v>71300947.49000001</v>
      </c>
      <c r="H135" s="504">
        <f>SUM(กำแพงเพชร!H135,เชียงราย!H135,เชียงใหม่!H135,ตาก!H135,นครสวรรค์!H135,น่าน!H135,พะเยา!H135,พิจิตร!H135,พิษณุโลก!H135,เพชรบูรณ์!H135,แพร่!H135,แม่ฮ่องสอน!H135,ลำปาง!H135,ลำพูน!H135,สุโขทัย!H135,อุตรดิตถ์!H135,อุทัยธานี!H135)</f>
        <v>3729623.5400000005</v>
      </c>
      <c r="I135" s="156">
        <f t="shared" si="9"/>
        <v>5.2308190441972489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538">
        <f>SUM(กำแพงเพชร!G136,เชียงราย!G136,เชียงใหม่!G136,ตาก!G136,นครสวรรค์!G136,น่าน!G136,พะเยา!G136,พิจิตร!G136,พิษณุโลก!G136,เพชรบูรณ์!G136,แพร่!G136,แม่ฮ่องสอน!G136,ลำปาง!G136,ลำพูน!G136,สุโขทัย!G136,อุตรดิตถ์!G136,อุทัยธานี!G136)</f>
        <v>5031</v>
      </c>
      <c r="H136" s="504">
        <f>SUM(กำแพงเพชร!H136,เชียงราย!H136,เชียงใหม่!H136,ตาก!H136,นครสวรรค์!H136,น่าน!H136,พะเยา!H136,พิจิตร!H136,พิษณุโลก!H136,เพชรบูรณ์!H136,แพร่!H136,แม่ฮ่องสอน!H136,ลำปาง!H136,ลำพูน!H136,สุโขทัย!H136,อุตรดิตถ์!H136,อุทัยธานี!H136)</f>
        <v>331</v>
      </c>
      <c r="I136" s="156">
        <f t="shared" si="9"/>
        <v>6.5792089047903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538">
        <f>SUM(กำแพงเพชร!G137,เชียงราย!G137,เชียงใหม่!G137,ตาก!G137,นครสวรรค์!G137,น่าน!G137,พะเยา!G137,พิจิตร!G137,พิษณุโลก!G137,เพชรบูรณ์!G137,แพร่!G137,แม่ฮ่องสอน!G137,ลำปาง!G137,ลำพูน!G137,สุโขทัย!G137,อุตรดิตถ์!G137,อุทัยธานี!G137)</f>
        <v>82085250</v>
      </c>
      <c r="H137" s="504">
        <f>SUM(กำแพงเพชร!H137,เชียงราย!H137,เชียงใหม่!H137,ตาก!H137,นครสวรรค์!H137,น่าน!H137,พะเยา!H137,พิจิตร!H137,พิษณุโลก!H137,เพชรบูรณ์!H137,แพร่!H137,แม่ฮ่องสอน!H137,ลำปาง!H137,ลำพูน!H137,สุโขทัย!H137,อุตรดิตถ์!H137,อุทัยธานี!H137)</f>
        <v>0</v>
      </c>
      <c r="I137" s="377">
        <f t="shared" si="9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551">
        <f>SUM(กำแพงเพชร!G138,เชียงราย!G138,เชียงใหม่!G138,ตาก!G138,นครสวรรค์!G138,น่าน!G138,พะเยา!G138,พิจิตร!G138,พิษณุโลก!G138,เพชรบูรณ์!G138,แพร่!G138,แม่ฮ่องสอน!G138,ลำปาง!G138,ลำพูน!G138,สุโขทัย!G138,อุตรดิตถ์!G138,อุทัยธานี!G138)</f>
        <v>2538</v>
      </c>
      <c r="H138" s="552">
        <f>SUM(กำแพงเพชร!H138,เชียงราย!H138,เชียงใหม่!H138,ตาก!H138,นครสวรรค์!H138,น่าน!H138,พะเยา!H138,พิจิตร!H138,พิษณุโลก!H138,เพชรบูรณ์!H138,แพร่!H138,แม่ฮ่องสอน!H138,ลำปาง!H138,ลำพูน!H138,สุโขทัย!H138,อุตรดิตถ์!H138,อุทัยธานี!H138)</f>
        <v>0</v>
      </c>
      <c r="I138" s="385">
        <f t="shared" si="9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2"/>
      <c r="H139" s="553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6"/>
      <c r="H140" s="554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6"/>
      <c r="H141" s="554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6"/>
      <c r="H142" s="554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6"/>
      <c r="H143" s="554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6"/>
      <c r="H144" s="554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6"/>
      <c r="H145" s="554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6"/>
      <c r="H146" s="554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6"/>
      <c r="H147" s="554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6"/>
      <c r="H148" s="554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6"/>
      <c r="H149" s="554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6"/>
      <c r="H150" s="554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6"/>
      <c r="H151" s="554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6"/>
      <c r="H152" s="554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6"/>
      <c r="H153" s="554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6"/>
      <c r="H154" s="554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6"/>
      <c r="H155" s="554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6"/>
      <c r="H156" s="554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6"/>
      <c r="H157" s="554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6"/>
      <c r="H158" s="554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6"/>
      <c r="H159" s="554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6"/>
      <c r="H160" s="554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6"/>
      <c r="H161" s="554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6"/>
      <c r="H162" s="554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6"/>
      <c r="H163" s="554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6"/>
      <c r="H164" s="554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6"/>
      <c r="H165" s="554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6"/>
      <c r="H166" s="554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6"/>
      <c r="H167" s="554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6"/>
      <c r="H168" s="554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6"/>
      <c r="H169" s="554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6"/>
      <c r="H170" s="554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6"/>
      <c r="H171" s="554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6"/>
      <c r="H172" s="554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6"/>
      <c r="H173" s="554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6"/>
      <c r="H174" s="554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6"/>
      <c r="H175" s="554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6"/>
      <c r="H176" s="554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6"/>
      <c r="H177" s="554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6"/>
      <c r="H178" s="554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6"/>
      <c r="H179" s="554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6"/>
      <c r="H180" s="554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6"/>
      <c r="H181" s="554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6"/>
      <c r="H182" s="554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6"/>
      <c r="H183" s="554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6"/>
      <c r="H184" s="554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6"/>
      <c r="H185" s="554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6"/>
      <c r="H186" s="554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6"/>
      <c r="H187" s="554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6"/>
      <c r="H188" s="554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6"/>
      <c r="H189" s="554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6"/>
      <c r="H190" s="554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6"/>
      <c r="H191" s="554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6"/>
      <c r="H192" s="554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6"/>
      <c r="H193" s="554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6"/>
      <c r="H194" s="554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6"/>
      <c r="H195" s="554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6"/>
      <c r="H196" s="554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6"/>
      <c r="H197" s="554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6"/>
      <c r="H198" s="554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6"/>
      <c r="H199" s="554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6"/>
      <c r="H200" s="554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6"/>
      <c r="H201" s="554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6"/>
      <c r="H202" s="554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6"/>
      <c r="H203" s="554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6"/>
      <c r="H204" s="554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6"/>
      <c r="H205" s="554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6"/>
      <c r="H206" s="554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6"/>
      <c r="H207" s="554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6"/>
      <c r="H208" s="554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6"/>
      <c r="H209" s="554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6"/>
      <c r="H210" s="554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6"/>
      <c r="H211" s="554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6"/>
      <c r="H212" s="554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6"/>
      <c r="H213" s="554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6"/>
      <c r="H214" s="554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6"/>
      <c r="H215" s="554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6"/>
      <c r="H216" s="554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6"/>
      <c r="H217" s="554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6"/>
      <c r="H218" s="554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6"/>
      <c r="H219" s="554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6"/>
      <c r="H220" s="554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6"/>
      <c r="H221" s="554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6"/>
      <c r="H222" s="554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6"/>
      <c r="H223" s="554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6"/>
      <c r="H224" s="554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6"/>
      <c r="H225" s="554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6"/>
      <c r="H226" s="554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6"/>
      <c r="H227" s="554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6"/>
      <c r="H228" s="554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6"/>
      <c r="H229" s="554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6"/>
      <c r="H230" s="554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6"/>
      <c r="H231" s="554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6"/>
      <c r="H232" s="554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6"/>
      <c r="H233" s="554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6"/>
      <c r="H234" s="554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6"/>
      <c r="H235" s="554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6"/>
      <c r="H236" s="554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6"/>
      <c r="H237" s="554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6"/>
      <c r="H238" s="554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6"/>
      <c r="H239" s="554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6"/>
      <c r="H240" s="554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6"/>
      <c r="H241" s="554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6"/>
      <c r="H242" s="554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6"/>
      <c r="H243" s="554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6"/>
      <c r="H244" s="554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6"/>
      <c r="H245" s="554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6"/>
      <c r="H246" s="554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6"/>
      <c r="H247" s="554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6"/>
      <c r="H248" s="554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6"/>
      <c r="H249" s="554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6"/>
      <c r="H250" s="554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6"/>
      <c r="H251" s="554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6"/>
      <c r="H252" s="554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6"/>
      <c r="H253" s="554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6"/>
      <c r="H254" s="554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6"/>
      <c r="H255" s="554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6"/>
      <c r="H256" s="554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6"/>
      <c r="H257" s="554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6"/>
      <c r="H258" s="554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6"/>
      <c r="H259" s="554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6"/>
      <c r="H260" s="554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6"/>
      <c r="H261" s="554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6"/>
      <c r="H262" s="554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6"/>
      <c r="H263" s="554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6"/>
      <c r="H264" s="554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6"/>
      <c r="H265" s="554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6"/>
      <c r="H266" s="554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6"/>
      <c r="H267" s="554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6"/>
      <c r="H268" s="554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6"/>
      <c r="H269" s="554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6"/>
      <c r="H270" s="554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6"/>
      <c r="H271" s="554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6"/>
      <c r="H272" s="554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6"/>
      <c r="H273" s="554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6"/>
      <c r="H274" s="554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6"/>
      <c r="H275" s="554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6"/>
      <c r="H276" s="554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6"/>
      <c r="H277" s="554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6"/>
      <c r="H278" s="554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6"/>
      <c r="H279" s="554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6"/>
      <c r="H280" s="554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6"/>
      <c r="H281" s="554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6"/>
      <c r="H282" s="554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6"/>
      <c r="H283" s="554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6"/>
      <c r="H284" s="554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6"/>
      <c r="H285" s="554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6"/>
      <c r="H286" s="554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6"/>
      <c r="H287" s="554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6"/>
      <c r="H288" s="554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6"/>
      <c r="H289" s="554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6"/>
      <c r="H290" s="554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6"/>
      <c r="H291" s="554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6"/>
      <c r="H292" s="554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6"/>
      <c r="H293" s="554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6"/>
      <c r="H294" s="554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6"/>
      <c r="H295" s="554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6"/>
      <c r="H296" s="554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6"/>
      <c r="H297" s="554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6"/>
      <c r="H298" s="554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6"/>
      <c r="H299" s="554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6"/>
      <c r="H300" s="554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6"/>
      <c r="H301" s="554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6"/>
      <c r="H302" s="554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6"/>
      <c r="H303" s="554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6"/>
      <c r="H304" s="554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6"/>
      <c r="H305" s="554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6"/>
      <c r="H306" s="554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6"/>
      <c r="H307" s="554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6"/>
      <c r="H308" s="554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6"/>
      <c r="H309" s="554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6"/>
      <c r="H310" s="554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6"/>
      <c r="H311" s="554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6"/>
      <c r="H312" s="554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6"/>
      <c r="H313" s="554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6"/>
      <c r="H314" s="554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6"/>
      <c r="H315" s="554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6"/>
      <c r="H316" s="554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6"/>
      <c r="H317" s="554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6"/>
      <c r="H318" s="554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6"/>
      <c r="H319" s="554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6"/>
      <c r="H320" s="554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6"/>
      <c r="H321" s="554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6"/>
      <c r="H322" s="554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6"/>
      <c r="H323" s="554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6"/>
      <c r="H324" s="554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6"/>
      <c r="H325" s="554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6"/>
      <c r="H326" s="554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6"/>
      <c r="H327" s="554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6"/>
      <c r="H328" s="554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6"/>
      <c r="H329" s="554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6"/>
      <c r="H330" s="554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6"/>
      <c r="H331" s="554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6"/>
      <c r="H332" s="554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6"/>
      <c r="H333" s="554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6"/>
      <c r="H334" s="554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6"/>
      <c r="H335" s="554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6"/>
      <c r="H336" s="554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6"/>
      <c r="H337" s="554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6"/>
      <c r="H338" s="554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6"/>
      <c r="H339" s="554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6"/>
      <c r="H340" s="554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6"/>
      <c r="H341" s="554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6"/>
      <c r="H342" s="554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6"/>
      <c r="H343" s="554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6"/>
      <c r="H344" s="554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6"/>
      <c r="H345" s="554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6"/>
      <c r="H346" s="554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6"/>
      <c r="H347" s="554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6"/>
      <c r="H348" s="554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6"/>
      <c r="H349" s="554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6"/>
      <c r="H350" s="554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6"/>
      <c r="H351" s="554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6"/>
      <c r="H352" s="554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6"/>
      <c r="H353" s="554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6"/>
      <c r="H354" s="554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6"/>
      <c r="H355" s="554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6"/>
      <c r="H356" s="554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6"/>
      <c r="H357" s="554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6"/>
      <c r="H358" s="554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6"/>
      <c r="H359" s="554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6"/>
      <c r="H360" s="554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6"/>
      <c r="H361" s="554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6"/>
      <c r="H362" s="554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6"/>
      <c r="H363" s="554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6"/>
      <c r="H364" s="554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6"/>
      <c r="H365" s="554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6"/>
      <c r="H366" s="554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6"/>
      <c r="H367" s="554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6"/>
      <c r="H368" s="554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6"/>
      <c r="H369" s="554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6"/>
      <c r="H370" s="554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6"/>
      <c r="H371" s="554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6"/>
      <c r="H372" s="554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6"/>
      <c r="H373" s="554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6"/>
      <c r="H374" s="554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6"/>
      <c r="H375" s="554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6"/>
      <c r="H376" s="554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6"/>
      <c r="H377" s="554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6"/>
      <c r="H378" s="554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6"/>
      <c r="H379" s="554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6"/>
      <c r="H380" s="554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6"/>
      <c r="H381" s="554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6"/>
      <c r="H382" s="554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6"/>
      <c r="H383" s="554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6"/>
      <c r="H384" s="554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6"/>
      <c r="H385" s="554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6"/>
      <c r="H386" s="554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6"/>
      <c r="H387" s="554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6"/>
      <c r="H388" s="554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6"/>
      <c r="H389" s="554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6"/>
      <c r="H390" s="554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6"/>
      <c r="H391" s="554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6"/>
      <c r="H392" s="554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6"/>
      <c r="H393" s="554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6"/>
      <c r="H394" s="554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6"/>
      <c r="H395" s="554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6"/>
      <c r="H396" s="554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6"/>
      <c r="H397" s="554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6"/>
      <c r="H398" s="554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6"/>
      <c r="H399" s="554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6"/>
      <c r="H400" s="554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6"/>
      <c r="H401" s="554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6"/>
      <c r="H402" s="554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6"/>
      <c r="H403" s="554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6"/>
      <c r="H404" s="554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6"/>
      <c r="H405" s="554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6"/>
      <c r="H406" s="554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6"/>
      <c r="H407" s="554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6"/>
      <c r="H408" s="554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6"/>
      <c r="H409" s="554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6"/>
      <c r="H410" s="554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6"/>
      <c r="H411" s="554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6"/>
      <c r="H412" s="554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6"/>
      <c r="H413" s="554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6"/>
      <c r="H414" s="554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6"/>
      <c r="H415" s="554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6"/>
      <c r="H416" s="554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6"/>
      <c r="H417" s="554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6"/>
      <c r="H418" s="554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6"/>
      <c r="H419" s="554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6"/>
      <c r="H420" s="554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6"/>
      <c r="H421" s="554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6"/>
      <c r="H422" s="554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6"/>
      <c r="H423" s="554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6"/>
      <c r="H424" s="554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6"/>
      <c r="H425" s="554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6"/>
      <c r="H426" s="554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6"/>
      <c r="H427" s="554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6"/>
      <c r="H428" s="554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6"/>
      <c r="H429" s="554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6"/>
      <c r="H430" s="554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6"/>
      <c r="H431" s="554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6"/>
      <c r="H432" s="554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6"/>
      <c r="H433" s="554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6"/>
      <c r="H434" s="554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6"/>
      <c r="H435" s="554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6"/>
      <c r="H436" s="554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6"/>
      <c r="H437" s="554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6"/>
      <c r="H438" s="554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6"/>
      <c r="H439" s="554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6"/>
      <c r="H440" s="554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6"/>
      <c r="H441" s="554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6"/>
      <c r="H442" s="554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6"/>
      <c r="H443" s="554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6"/>
      <c r="H444" s="554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6"/>
      <c r="H445" s="554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6"/>
      <c r="H446" s="554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6"/>
      <c r="H447" s="554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6"/>
      <c r="H448" s="554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6"/>
      <c r="H449" s="554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6"/>
      <c r="H450" s="554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6"/>
      <c r="H451" s="554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6"/>
      <c r="H452" s="554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6"/>
      <c r="H453" s="554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6"/>
      <c r="H454" s="554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6"/>
      <c r="H455" s="554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6"/>
      <c r="H456" s="554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6"/>
      <c r="H457" s="554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6"/>
      <c r="H458" s="554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6"/>
      <c r="H459" s="554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6"/>
      <c r="H460" s="554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6"/>
      <c r="H461" s="554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6"/>
      <c r="H462" s="554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6"/>
      <c r="H463" s="554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6"/>
      <c r="H464" s="554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6"/>
      <c r="H465" s="554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6"/>
      <c r="H466" s="554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6"/>
      <c r="H467" s="554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6"/>
      <c r="H468" s="554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6"/>
      <c r="H469" s="554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6"/>
      <c r="H470" s="554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6"/>
      <c r="H471" s="554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6"/>
      <c r="H472" s="554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6"/>
      <c r="H473" s="554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6"/>
      <c r="H474" s="554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6"/>
      <c r="H475" s="554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6"/>
      <c r="H476" s="554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6"/>
      <c r="H477" s="554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6"/>
      <c r="H478" s="554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6"/>
      <c r="H479" s="554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6"/>
      <c r="H480" s="554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6"/>
      <c r="H481" s="554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6"/>
      <c r="H482" s="554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6"/>
      <c r="H483" s="554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6"/>
      <c r="H484" s="554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6"/>
      <c r="H485" s="554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6"/>
      <c r="H486" s="554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6"/>
      <c r="H487" s="554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6"/>
      <c r="H488" s="554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6"/>
      <c r="H489" s="554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6"/>
      <c r="H490" s="554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6"/>
      <c r="H491" s="554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6"/>
      <c r="H492" s="554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6"/>
      <c r="H493" s="554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6"/>
      <c r="H494" s="554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6"/>
      <c r="H495" s="554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6"/>
      <c r="H496" s="554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6"/>
      <c r="H497" s="554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6"/>
      <c r="H498" s="554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6"/>
      <c r="H499" s="554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6"/>
      <c r="H500" s="554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6"/>
      <c r="H501" s="554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6"/>
      <c r="H502" s="554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6"/>
      <c r="H503" s="554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6"/>
      <c r="H504" s="554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6"/>
      <c r="H505" s="554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6"/>
      <c r="H506" s="554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6"/>
      <c r="H507" s="554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6"/>
      <c r="H508" s="554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6"/>
      <c r="H509" s="554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6"/>
      <c r="H510" s="554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6"/>
      <c r="H511" s="554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6"/>
      <c r="H512" s="554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6"/>
      <c r="H513" s="554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6"/>
      <c r="H514" s="554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6"/>
      <c r="H515" s="554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6"/>
      <c r="H516" s="554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6"/>
      <c r="H517" s="554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6"/>
      <c r="H518" s="554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6"/>
      <c r="H519" s="554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6"/>
      <c r="H520" s="554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6"/>
      <c r="H521" s="554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6"/>
      <c r="H522" s="554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6"/>
      <c r="H523" s="554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6"/>
      <c r="H524" s="554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6"/>
      <c r="H525" s="554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6"/>
      <c r="H526" s="554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6"/>
      <c r="H527" s="554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6"/>
      <c r="H528" s="554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6"/>
      <c r="H529" s="554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6"/>
      <c r="H530" s="554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6"/>
      <c r="H531" s="554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6"/>
      <c r="H532" s="554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6"/>
      <c r="H533" s="554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6"/>
      <c r="H534" s="554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6"/>
      <c r="H535" s="554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6"/>
      <c r="H536" s="554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6"/>
      <c r="H537" s="554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6"/>
      <c r="H538" s="554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6"/>
      <c r="H539" s="554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6"/>
      <c r="H540" s="554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6"/>
      <c r="H541" s="554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6"/>
      <c r="H542" s="554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6"/>
      <c r="H543" s="554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6"/>
      <c r="H544" s="554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6"/>
      <c r="H545" s="554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6"/>
      <c r="H546" s="554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6"/>
      <c r="H547" s="554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6"/>
      <c r="H548" s="554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6"/>
      <c r="H549" s="554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6"/>
      <c r="H550" s="554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6"/>
      <c r="H551" s="554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6"/>
      <c r="H552" s="554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6"/>
      <c r="H553" s="554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6"/>
      <c r="H554" s="554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6"/>
      <c r="H555" s="554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6"/>
      <c r="H556" s="554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6"/>
      <c r="H557" s="554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6"/>
      <c r="H558" s="554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6"/>
      <c r="H559" s="554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6"/>
      <c r="H560" s="554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6"/>
      <c r="H561" s="554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6"/>
      <c r="H562" s="554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6"/>
      <c r="H563" s="554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6"/>
      <c r="H564" s="554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6"/>
      <c r="H565" s="554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6"/>
      <c r="H566" s="554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6"/>
      <c r="H567" s="554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6"/>
      <c r="H568" s="554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6"/>
      <c r="H569" s="554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6"/>
      <c r="H570" s="554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6"/>
      <c r="H571" s="554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6"/>
      <c r="H572" s="554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6"/>
      <c r="H573" s="554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6"/>
      <c r="H574" s="554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6"/>
      <c r="H575" s="554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6"/>
      <c r="H576" s="554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6"/>
      <c r="H577" s="554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6"/>
      <c r="H578" s="554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6"/>
      <c r="H579" s="554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6"/>
      <c r="H580" s="554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6"/>
      <c r="H581" s="554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6"/>
      <c r="H582" s="554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6"/>
      <c r="H583" s="554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6"/>
      <c r="H584" s="554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6"/>
      <c r="H585" s="554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6"/>
      <c r="H586" s="554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6"/>
      <c r="H587" s="554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6"/>
      <c r="H588" s="554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6"/>
      <c r="H589" s="554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6"/>
      <c r="H590" s="554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6"/>
      <c r="H591" s="554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6"/>
      <c r="H592" s="554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6"/>
      <c r="H593" s="554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6"/>
      <c r="H594" s="554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6"/>
      <c r="H595" s="554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6"/>
      <c r="H596" s="554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6"/>
      <c r="H597" s="554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6"/>
      <c r="H598" s="554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6"/>
      <c r="H599" s="554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6"/>
      <c r="H600" s="554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6"/>
      <c r="H601" s="554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6"/>
      <c r="H602" s="554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6"/>
      <c r="H603" s="554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6"/>
      <c r="H604" s="554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6"/>
      <c r="H605" s="554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6"/>
      <c r="H606" s="554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6"/>
      <c r="H607" s="554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6"/>
      <c r="H608" s="554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6"/>
      <c r="H609" s="554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6"/>
      <c r="H610" s="554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6"/>
      <c r="H611" s="554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6"/>
      <c r="H612" s="554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6"/>
      <c r="H613" s="554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6"/>
      <c r="H614" s="554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6"/>
      <c r="H615" s="554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6"/>
      <c r="H616" s="554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6"/>
      <c r="H617" s="554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6"/>
      <c r="H618" s="554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6"/>
      <c r="H619" s="554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6"/>
      <c r="H620" s="554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6"/>
      <c r="H621" s="554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6"/>
      <c r="H622" s="554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6"/>
      <c r="H623" s="554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6"/>
      <c r="H624" s="554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6"/>
      <c r="H625" s="554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6"/>
      <c r="H626" s="554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6"/>
      <c r="H627" s="554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6"/>
      <c r="H628" s="554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6"/>
      <c r="H629" s="554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6"/>
      <c r="H630" s="554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6"/>
      <c r="H631" s="554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6"/>
      <c r="H632" s="554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6"/>
      <c r="H633" s="554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6"/>
      <c r="H634" s="554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6"/>
      <c r="H635" s="554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6"/>
      <c r="H636" s="554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6"/>
      <c r="H637" s="554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6"/>
      <c r="H638" s="554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6"/>
      <c r="H639" s="554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6"/>
      <c r="H640" s="554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6"/>
      <c r="H641" s="554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6"/>
      <c r="H642" s="554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6"/>
      <c r="H643" s="554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6"/>
      <c r="H644" s="554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6"/>
      <c r="H645" s="554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6"/>
      <c r="H646" s="554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6"/>
      <c r="H647" s="554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6"/>
      <c r="H648" s="554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6"/>
      <c r="H649" s="554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6"/>
      <c r="H650" s="554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6"/>
      <c r="H651" s="554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6"/>
      <c r="H652" s="554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6"/>
      <c r="H653" s="554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6"/>
      <c r="H654" s="554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6"/>
      <c r="H655" s="554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6"/>
      <c r="H656" s="554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6"/>
      <c r="H657" s="554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6"/>
      <c r="H658" s="554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6"/>
      <c r="H659" s="554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6"/>
      <c r="H660" s="554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6"/>
      <c r="H661" s="554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6"/>
      <c r="H662" s="554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6"/>
      <c r="H663" s="554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6"/>
      <c r="H664" s="554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6"/>
      <c r="H665" s="554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6"/>
      <c r="H666" s="554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6"/>
      <c r="H667" s="554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6"/>
      <c r="H668" s="554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6"/>
      <c r="H669" s="554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6"/>
      <c r="H670" s="554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6"/>
      <c r="H671" s="554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6"/>
      <c r="H672" s="554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6"/>
      <c r="H673" s="554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6"/>
      <c r="H674" s="554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6"/>
      <c r="H675" s="554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6"/>
      <c r="H676" s="554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6"/>
      <c r="H677" s="554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6"/>
      <c r="H678" s="554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6"/>
      <c r="H679" s="554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6"/>
      <c r="H680" s="554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6"/>
      <c r="H681" s="554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6"/>
      <c r="H682" s="554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6"/>
      <c r="H683" s="554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6"/>
      <c r="H684" s="554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6"/>
      <c r="H685" s="554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6"/>
      <c r="H686" s="554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6"/>
      <c r="H687" s="554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6"/>
      <c r="H688" s="554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6"/>
      <c r="H689" s="554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6"/>
      <c r="H690" s="554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6"/>
      <c r="H691" s="554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6"/>
      <c r="H692" s="554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6"/>
      <c r="H693" s="554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6"/>
      <c r="H694" s="554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6"/>
      <c r="H695" s="554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6"/>
      <c r="H696" s="554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6"/>
      <c r="H697" s="554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6"/>
      <c r="H698" s="554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6"/>
      <c r="H699" s="554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6"/>
      <c r="H700" s="554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6"/>
      <c r="H701" s="554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6"/>
      <c r="H702" s="554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6"/>
      <c r="H703" s="554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6"/>
      <c r="H704" s="554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6"/>
      <c r="H705" s="554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6"/>
      <c r="H706" s="554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6"/>
      <c r="H707" s="554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6"/>
      <c r="H708" s="554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6"/>
      <c r="H709" s="554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6"/>
      <c r="H710" s="554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6"/>
      <c r="H711" s="554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6"/>
      <c r="H712" s="554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6"/>
      <c r="H713" s="554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6"/>
      <c r="H714" s="554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6"/>
      <c r="H715" s="554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6"/>
      <c r="H716" s="554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6"/>
      <c r="H717" s="554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6"/>
      <c r="H718" s="554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6"/>
      <c r="H719" s="554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6"/>
      <c r="H720" s="554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6"/>
      <c r="H721" s="554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6"/>
      <c r="H722" s="554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6"/>
      <c r="H723" s="554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6"/>
      <c r="H724" s="554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6"/>
      <c r="H725" s="554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6"/>
      <c r="H726" s="554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6"/>
      <c r="H727" s="554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6"/>
      <c r="H728" s="554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6"/>
      <c r="H729" s="554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6"/>
      <c r="H730" s="554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6"/>
      <c r="H731" s="554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6"/>
      <c r="H732" s="554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6"/>
      <c r="H733" s="554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6"/>
      <c r="H734" s="554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6"/>
      <c r="H735" s="554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6"/>
      <c r="H736" s="554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6"/>
      <c r="H737" s="554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6"/>
      <c r="H738" s="554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6"/>
      <c r="H739" s="554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6"/>
      <c r="H740" s="554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6"/>
      <c r="H741" s="554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6"/>
      <c r="H742" s="554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6"/>
      <c r="H743" s="554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6"/>
      <c r="H744" s="554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6"/>
      <c r="H745" s="554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6"/>
      <c r="H746" s="554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6"/>
      <c r="H747" s="554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6"/>
      <c r="H748" s="554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6"/>
      <c r="H749" s="554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6"/>
      <c r="H750" s="554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6"/>
      <c r="H751" s="554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6"/>
      <c r="H752" s="554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6"/>
      <c r="H753" s="554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6"/>
      <c r="H754" s="554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6"/>
      <c r="H755" s="554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6"/>
      <c r="H756" s="554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6"/>
      <c r="H757" s="554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6"/>
      <c r="H758" s="554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6"/>
      <c r="H759" s="554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6"/>
      <c r="H760" s="554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6"/>
      <c r="H761" s="554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6"/>
      <c r="H762" s="554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6"/>
      <c r="H763" s="554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6"/>
      <c r="H764" s="554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6"/>
      <c r="H765" s="554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6"/>
      <c r="H766" s="554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6"/>
      <c r="H767" s="554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6"/>
      <c r="H768" s="554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6"/>
      <c r="H769" s="554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6"/>
      <c r="H770" s="554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6"/>
      <c r="H771" s="554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6"/>
      <c r="H772" s="554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6"/>
      <c r="H773" s="554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6"/>
      <c r="H774" s="554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6"/>
      <c r="H775" s="554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6"/>
      <c r="H776" s="554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6"/>
      <c r="H777" s="554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6"/>
      <c r="H778" s="554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6"/>
      <c r="H779" s="554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6"/>
      <c r="H780" s="554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6"/>
      <c r="H781" s="554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6"/>
      <c r="H782" s="554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6"/>
      <c r="H783" s="554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6"/>
      <c r="H784" s="554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6"/>
      <c r="H785" s="554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6"/>
      <c r="H786" s="554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6"/>
      <c r="H787" s="554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6"/>
      <c r="H788" s="554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6"/>
      <c r="H789" s="554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6"/>
      <c r="H790" s="554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6"/>
      <c r="H791" s="554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6"/>
      <c r="H792" s="554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6"/>
      <c r="H793" s="554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6"/>
      <c r="H794" s="554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6"/>
      <c r="H795" s="554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6"/>
      <c r="H796" s="554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6"/>
      <c r="H797" s="554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6"/>
      <c r="H798" s="554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6"/>
      <c r="H799" s="554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6"/>
      <c r="H800" s="554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6"/>
      <c r="H801" s="554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6"/>
      <c r="H802" s="554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6"/>
      <c r="H803" s="554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6"/>
      <c r="H804" s="554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6"/>
      <c r="H805" s="554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6"/>
      <c r="H806" s="554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6"/>
      <c r="H807" s="554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6"/>
      <c r="H808" s="554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6"/>
      <c r="H809" s="554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6"/>
      <c r="H810" s="554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6"/>
      <c r="H811" s="554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6"/>
      <c r="H812" s="554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6"/>
      <c r="H813" s="554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6"/>
      <c r="H814" s="554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6"/>
      <c r="H815" s="554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6"/>
      <c r="H816" s="554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6"/>
      <c r="H817" s="554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6"/>
      <c r="H818" s="554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6"/>
      <c r="H819" s="554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6"/>
      <c r="H820" s="554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6"/>
      <c r="H821" s="554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6"/>
      <c r="H822" s="554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6"/>
      <c r="H823" s="554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6"/>
      <c r="H824" s="554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6"/>
      <c r="H825" s="554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6"/>
      <c r="H826" s="554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6"/>
      <c r="H827" s="554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6"/>
      <c r="H828" s="554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6"/>
      <c r="H829" s="554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6"/>
      <c r="H830" s="554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6"/>
      <c r="H831" s="554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6"/>
      <c r="H832" s="554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6"/>
      <c r="H833" s="554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6"/>
      <c r="H834" s="554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6"/>
      <c r="H835" s="554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6"/>
      <c r="H836" s="554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6"/>
      <c r="H837" s="554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6"/>
      <c r="H838" s="554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6"/>
      <c r="H839" s="554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6"/>
      <c r="H840" s="554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6"/>
      <c r="H841" s="554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6"/>
      <c r="H842" s="554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6"/>
      <c r="H843" s="554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6"/>
      <c r="H844" s="554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6"/>
      <c r="H845" s="554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6"/>
      <c r="H846" s="554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6"/>
      <c r="H847" s="554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6"/>
      <c r="H848" s="554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6"/>
      <c r="H849" s="554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6"/>
      <c r="H850" s="554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6"/>
      <c r="H851" s="554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6"/>
      <c r="H852" s="554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6"/>
      <c r="H853" s="554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6"/>
      <c r="H854" s="554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6"/>
      <c r="H855" s="554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6"/>
      <c r="H856" s="554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6"/>
      <c r="H857" s="554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6"/>
      <c r="H858" s="554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6"/>
      <c r="H859" s="554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6"/>
      <c r="H860" s="554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6"/>
      <c r="H861" s="554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6"/>
      <c r="H862" s="554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6"/>
      <c r="H863" s="554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6"/>
      <c r="H864" s="554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6"/>
      <c r="H865" s="554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6"/>
      <c r="H866" s="554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6"/>
      <c r="H867" s="554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6"/>
      <c r="H868" s="554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6"/>
      <c r="H869" s="554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6"/>
      <c r="H870" s="554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6"/>
      <c r="H871" s="554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6"/>
      <c r="H872" s="554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6"/>
      <c r="H873" s="554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6"/>
      <c r="H874" s="554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6"/>
      <c r="H875" s="554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6"/>
      <c r="H876" s="554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6"/>
      <c r="H877" s="554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6"/>
      <c r="H878" s="554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6"/>
      <c r="H879" s="554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6"/>
      <c r="H880" s="554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6"/>
      <c r="H881" s="554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6"/>
      <c r="H882" s="554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6"/>
      <c r="H883" s="554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6"/>
      <c r="H884" s="554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6"/>
      <c r="H885" s="554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6"/>
      <c r="H886" s="554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6"/>
      <c r="H887" s="554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6"/>
      <c r="H888" s="554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6"/>
      <c r="H889" s="554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6"/>
      <c r="H890" s="554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6"/>
      <c r="H891" s="554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6"/>
      <c r="H892" s="554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6"/>
      <c r="H893" s="554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6"/>
      <c r="H894" s="554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6"/>
      <c r="H895" s="554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6"/>
      <c r="H896" s="554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6"/>
      <c r="H897" s="554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6"/>
      <c r="H898" s="554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6"/>
      <c r="H899" s="554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6"/>
      <c r="H900" s="554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6"/>
      <c r="H901" s="554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6"/>
      <c r="H902" s="554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6"/>
      <c r="H903" s="554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6"/>
      <c r="H904" s="554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6"/>
      <c r="H905" s="554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6"/>
      <c r="H906" s="554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6"/>
      <c r="H907" s="554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6"/>
      <c r="H908" s="554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6"/>
      <c r="H909" s="554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6"/>
      <c r="H910" s="554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6"/>
      <c r="H911" s="554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6"/>
      <c r="H912" s="554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6"/>
      <c r="H913" s="554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6"/>
      <c r="H914" s="554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6"/>
      <c r="H915" s="554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6"/>
      <c r="H916" s="554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6"/>
      <c r="H917" s="554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6"/>
      <c r="H918" s="554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6"/>
      <c r="H919" s="554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6"/>
      <c r="H920" s="554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6"/>
      <c r="H921" s="554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6"/>
      <c r="H922" s="554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6"/>
      <c r="H923" s="554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6"/>
      <c r="H924" s="554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6"/>
      <c r="H925" s="554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6"/>
      <c r="H926" s="554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6"/>
      <c r="H927" s="554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6"/>
      <c r="H928" s="554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6"/>
      <c r="H929" s="554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6"/>
      <c r="H930" s="554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6"/>
      <c r="H931" s="554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6"/>
      <c r="H932" s="554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6"/>
      <c r="H933" s="554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6"/>
      <c r="H934" s="554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6"/>
      <c r="H935" s="554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6"/>
      <c r="H936" s="554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6"/>
      <c r="H937" s="554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6"/>
      <c r="H938" s="554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6"/>
      <c r="H939" s="554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6"/>
      <c r="H940" s="554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6"/>
      <c r="H941" s="554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6"/>
      <c r="H942" s="554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6"/>
      <c r="H943" s="554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6"/>
      <c r="H944" s="554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6"/>
      <c r="H945" s="554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6"/>
      <c r="H946" s="554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6"/>
      <c r="H947" s="554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6"/>
      <c r="H948" s="554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6"/>
      <c r="H949" s="554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6"/>
      <c r="H950" s="554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6"/>
      <c r="H951" s="554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6"/>
      <c r="H952" s="554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6"/>
      <c r="H953" s="554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6"/>
      <c r="H954" s="554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6"/>
      <c r="H955" s="554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6"/>
      <c r="H956" s="554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6"/>
      <c r="H957" s="554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6"/>
      <c r="H958" s="554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6"/>
      <c r="H959" s="554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6"/>
      <c r="H960" s="554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6"/>
      <c r="H961" s="554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6"/>
      <c r="H962" s="554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6"/>
      <c r="H963" s="554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6"/>
      <c r="H964" s="554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6"/>
      <c r="H965" s="554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6"/>
      <c r="H966" s="554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6"/>
      <c r="H967" s="554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6"/>
      <c r="H968" s="554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6"/>
      <c r="H969" s="554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6"/>
      <c r="H970" s="554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6"/>
      <c r="H971" s="554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6"/>
      <c r="H972" s="554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6"/>
      <c r="H973" s="554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6"/>
      <c r="H974" s="554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6"/>
      <c r="H975" s="554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6"/>
      <c r="H976" s="554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6"/>
      <c r="H977" s="554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6"/>
      <c r="H978" s="554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6"/>
      <c r="H979" s="554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6"/>
      <c r="H980" s="554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6"/>
      <c r="H981" s="554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6"/>
      <c r="H982" s="554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6"/>
      <c r="H983" s="554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6"/>
      <c r="H984" s="554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6"/>
      <c r="H985" s="554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6"/>
      <c r="H986" s="554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6"/>
      <c r="H987" s="554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6"/>
      <c r="H988" s="554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6"/>
      <c r="H989" s="554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6"/>
      <c r="H990" s="554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6"/>
      <c r="H991" s="554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6"/>
      <c r="H992" s="554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6"/>
      <c r="H993" s="554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6"/>
      <c r="H994" s="554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6"/>
      <c r="H995" s="554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6"/>
      <c r="H996" s="554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6"/>
      <c r="H997" s="554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6"/>
      <c r="H998" s="554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6"/>
      <c r="H999" s="554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6"/>
      <c r="H1000" s="554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A2:L2"/>
    <mergeCell ref="A4:L4"/>
    <mergeCell ref="K6:L6"/>
    <mergeCell ref="A7:E7"/>
  </mergeCells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1000"/>
  <sheetViews>
    <sheetView view="pageBreakPreview" zoomScaleNormal="85" zoomScaleSheetLayoutView="100" workbookViewId="0">
      <pane xSplit="6" ySplit="7" topLeftCell="G6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0.875" style="402" bestFit="1" customWidth="1"/>
    <col min="8" max="8" width="9.625" style="402" bestFit="1" customWidth="1"/>
    <col min="9" max="9" width="6.625" style="1" bestFit="1" customWidth="1"/>
    <col min="10" max="10" width="11" style="1" bestFit="1" customWidth="1"/>
    <col min="11" max="11" width="10.625" style="1" bestFit="1" customWidth="1"/>
    <col min="12" max="12" width="6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8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35">
        <f>SUM(J9,J15,J19,J31)</f>
        <v>4003916</v>
      </c>
      <c r="K8" s="35">
        <f>SUM(K9,K15,K19,K31)</f>
        <v>810460</v>
      </c>
      <c r="L8" s="37">
        <f>IF(J8&gt;0,K8*100/J8,0)</f>
        <v>20.24168339195927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6">
        <f>SUM(J10)</f>
        <v>1774000</v>
      </c>
      <c r="K9" s="46">
        <f>SUM(K10)</f>
        <v>463160</v>
      </c>
      <c r="L9" s="47">
        <f>IF(J9&gt;0,K9*100/J9,0)</f>
        <v>26.108229988726041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55">
        <f>J11</f>
        <v>1774000</v>
      </c>
      <c r="K10" s="56">
        <f>K11</f>
        <v>463160</v>
      </c>
      <c r="L10" s="57">
        <f>IF(J10&gt;0,K10*100/J10,0)</f>
        <v>26.108229988726041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3</v>
      </c>
      <c r="H11" s="64">
        <f>SUM(H12:H14)</f>
        <v>3</v>
      </c>
      <c r="I11" s="65">
        <f>IF(G11&gt;0,H11*100/G11,0)</f>
        <v>100</v>
      </c>
      <c r="J11" s="66">
        <f>'[1]ฟอร์มคีย์ผลเบิกจ่าย 64-จังหวัด'!$Y$19</f>
        <v>1774000</v>
      </c>
      <c r="K11" s="66">
        <f>'[1]ฟอร์มคีย์ผลเบิกจ่าย 64-จังหวัด'!$AB$19</f>
        <v>463160</v>
      </c>
      <c r="L11" s="67">
        <f>IF(J11&gt;0,K11*100/J11,0)</f>
        <v>26.108229988726041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3</v>
      </c>
      <c r="H13" s="74">
        <v>3</v>
      </c>
      <c r="I13" s="75">
        <f>IF(G13&gt;0,H13*100/G13,0)</f>
        <v>100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0</v>
      </c>
      <c r="K15" s="85">
        <f>K16</f>
        <v>0</v>
      </c>
      <c r="L15" s="86">
        <f>L16</f>
        <v>0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96">
        <f>SUM(J17)</f>
        <v>0</v>
      </c>
      <c r="K16" s="96">
        <f>SUM(K17)</f>
        <v>0</v>
      </c>
      <c r="L16" s="97">
        <f>IF(J16&gt;0,K16*100/J16,0)</f>
        <v>0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0</v>
      </c>
      <c r="H17" s="105">
        <v>0</v>
      </c>
      <c r="I17" s="106">
        <f>IF(G17&gt;0,H17*100/G17,0)</f>
        <v>0</v>
      </c>
      <c r="J17" s="107">
        <f>'[1]ฟอร์มคีย์ผลเบิกจ่าย 64-จังหวัด'!$AG$19</f>
        <v>0</v>
      </c>
      <c r="K17" s="108">
        <f>'[1]ฟอร์มคีย์ผลเบิกจ่าย 64-จังหวัด'!$AJ$19</f>
        <v>0</v>
      </c>
      <c r="L17" s="109">
        <f>IF(J17&gt;0,K17*100/J17,0)</f>
        <v>0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0</v>
      </c>
      <c r="H18" s="116">
        <v>0</v>
      </c>
      <c r="I18" s="117">
        <f>IF(G18&gt;0,H18*100/G18,0)</f>
        <v>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122405</v>
      </c>
      <c r="K19" s="128">
        <f>K20</f>
        <v>23050</v>
      </c>
      <c r="L19" s="129">
        <f>IF(J19&gt;0,K19*100/J19,0)</f>
        <v>18.830930109064173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122405</v>
      </c>
      <c r="K20" s="137">
        <f>SUM(K21,K30)</f>
        <v>23050</v>
      </c>
      <c r="L20" s="138">
        <f>IF(J20&gt;0,K20*100/J20,0)</f>
        <v>18.830930109064173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20</v>
      </c>
      <c r="H21" s="145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64-จังหวัด'!$AO$19</f>
        <v>94000</v>
      </c>
      <c r="K21" s="148">
        <f>'[1]ฟอร์มคีย์ผลเบิกจ่าย 64-จังหวัด'!$AR$19</f>
        <v>0</v>
      </c>
      <c r="L21" s="148">
        <f>IF(J21&gt;0,K21*100/J21,0)</f>
        <v>0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55">
        <v>0</v>
      </c>
      <c r="I23" s="156">
        <f>IF(G23&gt;0,H23*100/G23,0)</f>
        <v>0</v>
      </c>
      <c r="J23" s="157">
        <v>48000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36000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96000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20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155">
        <v>0</v>
      </c>
      <c r="I28" s="163">
        <f>IF(G28&gt;0,H28*100/G28,0)</f>
        <v>0</v>
      </c>
      <c r="J28" s="157">
        <v>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0</v>
      </c>
      <c r="I30" s="171">
        <f>IF(G30&gt;0,H30*100/G30,0)</f>
        <v>0</v>
      </c>
      <c r="J30" s="172">
        <f>'[1]ฟอร์มคีย์ผลเบิกจ่าย 64-จังหวัด'!$AW$19</f>
        <v>28405</v>
      </c>
      <c r="K30" s="173">
        <f>'[1]ฟอร์มคีย์ผลเบิกจ่าย 64-จังหวัด'!$AZ$19</f>
        <v>23050</v>
      </c>
      <c r="L30" s="173">
        <f>IF(J30&gt;0,K30*100/J30,0)</f>
        <v>81.147685266678408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2107511</v>
      </c>
      <c r="K31" s="181">
        <f>SUM(K32,K35,K38)</f>
        <v>324250</v>
      </c>
      <c r="L31" s="182">
        <f t="shared" ref="L31:L39" si="0">IF(J31&gt;0,K31*100/J31,0)</f>
        <v>15.385447572990129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244540</v>
      </c>
      <c r="K32" s="422">
        <f>SUM(K33:K34)</f>
        <v>48960</v>
      </c>
      <c r="L32" s="191">
        <f t="shared" si="0"/>
        <v>20.021264414819662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5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64-จังหวัด'!$BE$19</f>
        <v>18500</v>
      </c>
      <c r="K33" s="201">
        <f>'[1]ฟอร์มคีย์ผลเบิกจ่าย 64-จังหวัด'!$BH$19</f>
        <v>0</v>
      </c>
      <c r="L33" s="201">
        <f t="shared" si="0"/>
        <v>0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55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64-จังหวัด'!$BM$19</f>
        <v>226040</v>
      </c>
      <c r="K34" s="203">
        <f>'[1]ฟอร์มคีย์ผลเบิกจ่าย 64-จังหวัด'!$BP$19</f>
        <v>48960</v>
      </c>
      <c r="L34" s="203">
        <f t="shared" si="0"/>
        <v>21.65988320651212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0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64-จังหวัด'!$BU$19</f>
        <v>0</v>
      </c>
      <c r="K36" s="203">
        <f>'[1]ฟอร์มคีย์ผลเบิกจ่าย 64-จังหวัด'!$BX$19</f>
        <v>0</v>
      </c>
      <c r="L36" s="203">
        <f t="shared" si="0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64-จังหวัด'!$CC$19</f>
        <v>0</v>
      </c>
      <c r="K37" s="220">
        <f>'[1]ฟอร์มคีย์ผลเบิกจ่าย 64-จังหวัด'!$CF$19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1862971</v>
      </c>
      <c r="K38" s="228">
        <f>SUM(K39,K68,K70,K75,K76)</f>
        <v>275290</v>
      </c>
      <c r="L38" s="229">
        <f t="shared" si="0"/>
        <v>14.776934262530119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64-จังหวัด'!$CK$19</f>
        <v>895800</v>
      </c>
      <c r="K39" s="147">
        <f>'[1]ฟอร์มคีย์ผลเบิกจ่าย 64-จังหวัด'!$CN$19</f>
        <v>194915.28</v>
      </c>
      <c r="L39" s="148">
        <f t="shared" si="0"/>
        <v>21.758794373744138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380</v>
      </c>
      <c r="H40" s="242">
        <f>SUM(H49,H58)</f>
        <v>168</v>
      </c>
      <c r="I40" s="429">
        <f>IF(G40&gt;0,H40*100/G40,0)</f>
        <v>44.210526315789473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1737.35</v>
      </c>
      <c r="I41" s="429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380</v>
      </c>
      <c r="H42" s="428">
        <f>SUM(H51,H60)</f>
        <v>43</v>
      </c>
      <c r="I42" s="429">
        <f>IF(G42&gt;0,H42*100/G42,0)</f>
        <v>11.315789473684211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474.57</v>
      </c>
      <c r="I43" s="429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0</v>
      </c>
      <c r="I45" s="156">
        <f t="shared" ref="I45:I52" si="2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3500</v>
      </c>
      <c r="H46" s="155">
        <v>168.81</v>
      </c>
      <c r="I46" s="156">
        <f t="shared" si="2"/>
        <v>4.823142857142857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280</v>
      </c>
      <c r="H47" s="155">
        <v>40</v>
      </c>
      <c r="I47" s="156">
        <f t="shared" si="2"/>
        <v>14.285714285714286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524.98</v>
      </c>
      <c r="I48" s="156">
        <f t="shared" si="2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280</v>
      </c>
      <c r="H49" s="155">
        <v>104</v>
      </c>
      <c r="I49" s="156">
        <f t="shared" si="2"/>
        <v>37.142857142857146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1694.12</v>
      </c>
      <c r="I50" s="156">
        <f t="shared" si="2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280</v>
      </c>
      <c r="H51" s="155">
        <v>34</v>
      </c>
      <c r="I51" s="156">
        <f t="shared" si="2"/>
        <v>12.142857142857142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155">
        <v>466.87</v>
      </c>
      <c r="I52" s="156">
        <f t="shared" si="2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261">
        <v>0</v>
      </c>
      <c r="I54" s="258">
        <f t="shared" ref="I54:I61" si="3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100</v>
      </c>
      <c r="H55" s="261">
        <v>0</v>
      </c>
      <c r="I55" s="258">
        <f t="shared" si="3"/>
        <v>0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100</v>
      </c>
      <c r="H56" s="155">
        <v>10</v>
      </c>
      <c r="I56" s="156">
        <f t="shared" si="3"/>
        <v>10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155">
        <v>21.99</v>
      </c>
      <c r="I57" s="156">
        <f t="shared" si="3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100</v>
      </c>
      <c r="H58" s="155">
        <v>64</v>
      </c>
      <c r="I58" s="156">
        <f t="shared" si="3"/>
        <v>64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155">
        <v>43.23</v>
      </c>
      <c r="I59" s="156">
        <f t="shared" si="3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100</v>
      </c>
      <c r="H60" s="155">
        <v>9</v>
      </c>
      <c r="I60" s="156">
        <f t="shared" si="3"/>
        <v>9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155">
        <v>7.7</v>
      </c>
      <c r="I61" s="156">
        <f t="shared" si="3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268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155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155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155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217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9000</v>
      </c>
      <c r="H68" s="280">
        <v>0</v>
      </c>
      <c r="I68" s="281">
        <f t="shared" si="4"/>
        <v>0</v>
      </c>
      <c r="J68" s="282">
        <f>'[1]ฟอร์มคีย์ผลเบิกจ่าย 64-จังหวัด'!$CS$19</f>
        <v>504000</v>
      </c>
      <c r="K68" s="283">
        <f>'[1]ฟอร์มคีย์ผลเบิกจ่าย 64-จังหวัด'!$CV$19</f>
        <v>10838.72</v>
      </c>
      <c r="L68" s="283">
        <f>IF(J68&gt;0,K68*100/J68,0)</f>
        <v>2.1505396825396828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4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1500</v>
      </c>
      <c r="H70" s="293">
        <f>SUM(H72:H74)</f>
        <v>300</v>
      </c>
      <c r="I70" s="285">
        <f t="shared" si="4"/>
        <v>20</v>
      </c>
      <c r="J70" s="173">
        <f>'[1]ฟอร์มคีย์ผลเบิกจ่าย 64-จังหวัด'!$DA$19</f>
        <v>61120</v>
      </c>
      <c r="K70" s="286">
        <f>'[1]ฟอร์มคีย์ผลเบิกจ่าย 64-จังหวัด'!$DD$19</f>
        <v>4756</v>
      </c>
      <c r="L70" s="286">
        <f>IF(J70&gt;0,K70*100/J70,0)</f>
        <v>7.7814136125654452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10</v>
      </c>
      <c r="H71" s="321">
        <v>1</v>
      </c>
      <c r="I71" s="156">
        <f t="shared" si="4"/>
        <v>10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1500</v>
      </c>
      <c r="H72" s="155">
        <v>300</v>
      </c>
      <c r="I72" s="156">
        <f t="shared" si="4"/>
        <v>20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64-จังหวัด'!$DI$19</f>
        <v>402051</v>
      </c>
      <c r="K76" s="286">
        <f>'[1]ฟอร์มคีย์ผลเบิกจ่าย 64-จังหวัด'!$DL$19</f>
        <v>64780</v>
      </c>
      <c r="L76" s="286">
        <f>IF(J76&gt;0,K76*100/J76,0)</f>
        <v>16.112383752310031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41117.007500000102</v>
      </c>
      <c r="H77" s="450">
        <v>0</v>
      </c>
      <c r="I77" s="302">
        <f t="shared" ref="I77:I85" si="5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[2]ตรวจสอบการถือครอง!$AG$22</f>
        <v>75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[2]ตรวจสอบการถือครอง!$AH$22</f>
        <v>1089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1433020</v>
      </c>
      <c r="K99" s="356">
        <f>SUM(K100:K108)</f>
        <v>150655.82</v>
      </c>
      <c r="L99" s="356">
        <f>IF(J99&gt;0,K99*100/J99,0)</f>
        <v>10.513169390517927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7">IF(G100&gt;0,H100*100/G100,0)</f>
        <v>0</v>
      </c>
      <c r="J100" s="289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1000</v>
      </c>
      <c r="H102" s="155">
        <v>0</v>
      </c>
      <c r="I102" s="156">
        <f t="shared" si="7"/>
        <v>0</v>
      </c>
      <c r="J102" s="289">
        <v>1041200</v>
      </c>
      <c r="K102" s="203">
        <v>65665.820000000007</v>
      </c>
      <c r="L102" s="203">
        <f>IF(J102&gt;0,K102*100/J102,0)</f>
        <v>6.3067441413753373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100</v>
      </c>
      <c r="H103" s="155">
        <v>0</v>
      </c>
      <c r="I103" s="156">
        <f t="shared" si="7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240</v>
      </c>
      <c r="H104" s="155">
        <v>240</v>
      </c>
      <c r="I104" s="156">
        <f t="shared" si="7"/>
        <v>100</v>
      </c>
      <c r="J104" s="289">
        <v>232020</v>
      </c>
      <c r="K104" s="203">
        <v>52380</v>
      </c>
      <c r="L104" s="203">
        <f>IF(J104&gt;0,K104*100/J104,0)</f>
        <v>22.575640031031806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80</v>
      </c>
      <c r="H105" s="155">
        <v>80</v>
      </c>
      <c r="I105" s="156">
        <f t="shared" si="7"/>
        <v>100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0</v>
      </c>
      <c r="H106" s="155">
        <v>0</v>
      </c>
      <c r="I106" s="156">
        <f t="shared" si="7"/>
        <v>0</v>
      </c>
      <c r="J106" s="289">
        <v>0</v>
      </c>
      <c r="K106" s="203">
        <v>0</v>
      </c>
      <c r="L106" s="203">
        <f t="shared" ref="L106:L115" si="8">IF(J106&gt;0,K106*100/J106,0)</f>
        <v>0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40</v>
      </c>
      <c r="H107" s="155">
        <v>40</v>
      </c>
      <c r="I107" s="156">
        <f t="shared" si="7"/>
        <v>100</v>
      </c>
      <c r="J107" s="289">
        <v>124700</v>
      </c>
      <c r="K107" s="203">
        <v>27490</v>
      </c>
      <c r="L107" s="203">
        <f t="shared" si="8"/>
        <v>22.044907778668804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0</v>
      </c>
      <c r="I108" s="156">
        <f t="shared" si="7"/>
        <v>0</v>
      </c>
      <c r="J108" s="289">
        <v>35100</v>
      </c>
      <c r="K108" s="203">
        <v>5120</v>
      </c>
      <c r="L108" s="203">
        <f t="shared" si="8"/>
        <v>14.586894586894587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155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155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155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155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155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9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[3]พ.ย.63!$D$17</f>
        <v>4650258.63</v>
      </c>
      <c r="H131" s="155">
        <f>[3]พ.ย.63!$F$17</f>
        <v>18732.580000000002</v>
      </c>
      <c r="I131" s="156">
        <f t="shared" ref="I131:I138" si="10">IF(G131&gt;0,H131*100/G131,0)</f>
        <v>0.4028287777189718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[3]พ.ย.63!$C$17</f>
        <v>299</v>
      </c>
      <c r="H132" s="155">
        <f>[3]พ.ย.63!$E$17</f>
        <v>1</v>
      </c>
      <c r="I132" s="156">
        <f t="shared" si="10"/>
        <v>0.33444816053511706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[3]พ.ย.63!$I$17</f>
        <v>4525193.1799999988</v>
      </c>
      <c r="H133" s="155">
        <f>[3]พ.ย.63!$K$17</f>
        <v>232102.26</v>
      </c>
      <c r="I133" s="156">
        <f t="shared" si="10"/>
        <v>5.1291127420995553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[3]พ.ย.63!$H$17</f>
        <v>175</v>
      </c>
      <c r="H134" s="155">
        <f>[3]พ.ย.63!$J$17</f>
        <v>64</v>
      </c>
      <c r="I134" s="156">
        <f t="shared" si="10"/>
        <v>36.571428571428569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[3]พ.ย.63!$N$17</f>
        <v>0</v>
      </c>
      <c r="H135" s="155">
        <f>[3]พ.ย.63!$P$17</f>
        <v>0</v>
      </c>
      <c r="I135" s="156">
        <f t="shared" si="10"/>
        <v>0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[3]พ.ย.63!$M$17</f>
        <v>0</v>
      </c>
      <c r="H136" s="155">
        <f>[3]พ.ย.63!$O$17</f>
        <v>0</v>
      </c>
      <c r="I136" s="156">
        <f t="shared" si="10"/>
        <v>0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[3]พ.ย.63!$S$17</f>
        <v>4000000</v>
      </c>
      <c r="H137" s="321">
        <f>[3]พ.ย.63!$U$17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[3]พ.ย.63!$R$17</f>
        <v>120</v>
      </c>
      <c r="H138" s="384">
        <f>[3]พ.ย.63!$T$17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Z1000"/>
  <sheetViews>
    <sheetView view="pageBreakPreview" zoomScaleNormal="85" zoomScaleSheetLayoutView="100" workbookViewId="0">
      <pane xSplit="6" ySplit="7" topLeftCell="G6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1.75" style="402" customWidth="1"/>
    <col min="8" max="8" width="9.625" style="402" bestFit="1" customWidth="1"/>
    <col min="9" max="9" width="6.625" style="1" bestFit="1" customWidth="1"/>
    <col min="10" max="10" width="11.875" style="1" bestFit="1" customWidth="1"/>
    <col min="11" max="11" width="11.25" style="1" bestFit="1" customWidth="1"/>
    <col min="12" max="12" width="6.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9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35">
        <f>SUM(J9,J15,J19,J31)</f>
        <v>3732167</v>
      </c>
      <c r="K8" s="35">
        <f>SUM(K9,K15,K19,K31)</f>
        <v>747243.90999999992</v>
      </c>
      <c r="L8" s="37">
        <f>IF(J8&gt;0,K8*100/J8,0)</f>
        <v>20.021716873869789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6">
        <f>SUM(J10)</f>
        <v>563500</v>
      </c>
      <c r="K9" s="46">
        <f>SUM(K10)</f>
        <v>47649</v>
      </c>
      <c r="L9" s="47">
        <f>IF(J9&gt;0,K9*100/J9,0)</f>
        <v>8.4559006211180119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449" t="s">
        <v>20</v>
      </c>
      <c r="J10" s="55">
        <f>J11</f>
        <v>563500</v>
      </c>
      <c r="K10" s="56">
        <f>K11</f>
        <v>47649</v>
      </c>
      <c r="L10" s="57">
        <f>IF(J10&gt;0,K10*100/J10,0)</f>
        <v>8.4559006211180119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1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64-จังหวัด'!$Y$20</f>
        <v>563500</v>
      </c>
      <c r="K11" s="66">
        <f>'[1]ฟอร์มคีย์ผลเบิกจ่าย 64-จังหวัด'!$AB$20</f>
        <v>47649</v>
      </c>
      <c r="L11" s="67">
        <f>IF(J11&gt;0,K11*100/J11,0)</f>
        <v>8.4559006211180119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1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0</v>
      </c>
      <c r="K15" s="85">
        <f>K16</f>
        <v>0</v>
      </c>
      <c r="L15" s="86">
        <f>L16</f>
        <v>0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96">
        <f>SUM(J17)</f>
        <v>0</v>
      </c>
      <c r="K16" s="96">
        <f>SUM(K17)</f>
        <v>0</v>
      </c>
      <c r="L16" s="97">
        <f>IF(J16&gt;0,K16*100/J16,0)</f>
        <v>0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0</v>
      </c>
      <c r="H17" s="105">
        <v>0</v>
      </c>
      <c r="I17" s="106">
        <f>IF(G17&gt;0,H17*100/G17,0)</f>
        <v>0</v>
      </c>
      <c r="J17" s="107">
        <f>'[1]ฟอร์มคีย์ผลเบิกจ่าย 64-จังหวัด'!$AG$20</f>
        <v>0</v>
      </c>
      <c r="K17" s="108">
        <f>'[1]ฟอร์มคีย์ผลเบิกจ่าย 64-จังหวัด'!$AJ$20</f>
        <v>0</v>
      </c>
      <c r="L17" s="109">
        <f>IF(J17&gt;0,K17*100/J17,0)</f>
        <v>0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0</v>
      </c>
      <c r="H18" s="116">
        <v>0</v>
      </c>
      <c r="I18" s="117">
        <f>IF(G18&gt;0,H18*100/G18,0)</f>
        <v>0</v>
      </c>
      <c r="J18" s="118">
        <v>0</v>
      </c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172405</v>
      </c>
      <c r="K19" s="128">
        <f>K20</f>
        <v>24412</v>
      </c>
      <c r="L19" s="129">
        <f>IF(J19&gt;0,K19*100/J19,0)</f>
        <v>14.159682143789333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172405</v>
      </c>
      <c r="K20" s="137">
        <f>SUM(K21,K30)</f>
        <v>24412</v>
      </c>
      <c r="L20" s="138">
        <f>IF(J20&gt;0,K20*100/J20,0)</f>
        <v>14.159682143789333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20</v>
      </c>
      <c r="H21" s="293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64-จังหวัด'!$AO$20</f>
        <v>144000</v>
      </c>
      <c r="K21" s="148">
        <f>'[1]ฟอร์มคีย์ผลเบิกจ่าย 64-จังหวัด'!$AR$20</f>
        <v>0</v>
      </c>
      <c r="L21" s="148">
        <f>IF(J21&gt;0,K21*100/J21,0)</f>
        <v>0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1</v>
      </c>
      <c r="I22" s="156">
        <f>IF(G22&gt;0,H22*100/G22,0)</f>
        <v>25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2</v>
      </c>
      <c r="H23" s="155">
        <v>0</v>
      </c>
      <c r="I23" s="156">
        <f>IF(G23&gt;0,H23*100/G23,0)</f>
        <v>0</v>
      </c>
      <c r="J23" s="157">
        <v>32000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2</v>
      </c>
      <c r="H24" s="155">
        <v>0</v>
      </c>
      <c r="I24" s="156">
        <f>IF(G24&gt;0,H24*100/G24,0)</f>
        <v>0</v>
      </c>
      <c r="J24" s="157">
        <v>56000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46000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128000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20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155">
        <v>0</v>
      </c>
      <c r="I28" s="163">
        <f>IF(G28&gt;0,H28*100/G28,0)</f>
        <v>0</v>
      </c>
      <c r="J28" s="157">
        <v>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15</v>
      </c>
      <c r="I30" s="171">
        <f>IF(G30&gt;0,H30*100/G30,0)</f>
        <v>115.38461538461539</v>
      </c>
      <c r="J30" s="172">
        <f>'[1]ฟอร์มคีย์ผลเบิกจ่าย 64-จังหวัด'!$AW$20</f>
        <v>28405</v>
      </c>
      <c r="K30" s="173">
        <f>'[1]ฟอร์มคีย์ผลเบิกจ่าย 64-จังหวัด'!$AZ$20</f>
        <v>24412</v>
      </c>
      <c r="L30" s="173">
        <f>IF(J30&gt;0,K30*100/J30,0)</f>
        <v>85.942615736666085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2996262</v>
      </c>
      <c r="K31" s="181">
        <f>SUM(K32,K35,K38)</f>
        <v>675182.90999999992</v>
      </c>
      <c r="L31" s="182">
        <f t="shared" ref="L31:L39" si="0">IF(J31&gt;0,K31*100/J31,0)</f>
        <v>22.534174581528578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453300</v>
      </c>
      <c r="K32" s="422">
        <f>SUM(K33:K34)</f>
        <v>94953</v>
      </c>
      <c r="L32" s="191">
        <f t="shared" si="0"/>
        <v>20.947054930509598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32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64-จังหวัด'!$BE$20</f>
        <v>214720</v>
      </c>
      <c r="K33" s="201">
        <f>'[1]ฟอร์มคีย์ผลเบิกจ่าย 64-จังหวัด'!$BH$20</f>
        <v>19657</v>
      </c>
      <c r="L33" s="201">
        <f t="shared" si="0"/>
        <v>9.1547131147540988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60</v>
      </c>
      <c r="H34" s="155">
        <v>60</v>
      </c>
      <c r="I34" s="156">
        <f>IF(G34&gt;0,H34*100/G34,0)</f>
        <v>100</v>
      </c>
      <c r="J34" s="163">
        <f>'[1]ฟอร์มคีย์ผลเบิกจ่าย 64-จังหวัด'!$BM$20</f>
        <v>238580</v>
      </c>
      <c r="K34" s="203">
        <f>'[1]ฟอร์มคีย์ผลเบิกจ่าย 64-จังหวัด'!$BP$20</f>
        <v>75296</v>
      </c>
      <c r="L34" s="203">
        <f t="shared" si="0"/>
        <v>31.560063710285856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0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64-จังหวัด'!$BU$20</f>
        <v>0</v>
      </c>
      <c r="K36" s="203">
        <f>'[1]ฟอร์มคีย์ผลเบิกจ่าย 64-จังหวัด'!$BX$20</f>
        <v>0</v>
      </c>
      <c r="L36" s="203">
        <f t="shared" si="0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64-จังหวัด'!$CC$20</f>
        <v>0</v>
      </c>
      <c r="K37" s="220">
        <f>'[1]ฟอร์มคีย์ผลเบิกจ่าย 64-จังหวัด'!$CF$20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2542962</v>
      </c>
      <c r="K38" s="228">
        <f>SUM(K39,K68,K70,K75,K76)</f>
        <v>580229.90999999992</v>
      </c>
      <c r="L38" s="229">
        <f t="shared" si="0"/>
        <v>22.817089284071091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64-จังหวัด'!$CK$20</f>
        <v>1732100</v>
      </c>
      <c r="K39" s="147">
        <f>'[1]ฟอร์มคีย์ผลเบิกจ่าย 64-จังหวัด'!$CN$20</f>
        <v>420485.91</v>
      </c>
      <c r="L39" s="148">
        <f t="shared" si="0"/>
        <v>24.276075861670805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1600</v>
      </c>
      <c r="H40" s="242">
        <f>SUM(H49,H58)</f>
        <v>57</v>
      </c>
      <c r="I40" s="429">
        <f>IF(G40&gt;0,H40*100/G40,0)</f>
        <v>3.5625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0</v>
      </c>
      <c r="I41" s="429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1600</v>
      </c>
      <c r="H42" s="428">
        <f>SUM(H51,H60)</f>
        <v>26</v>
      </c>
      <c r="I42" s="429">
        <f>IF(G42&gt;0,H42*100/G42,0)</f>
        <v>1.625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0</v>
      </c>
      <c r="I43" s="429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71</v>
      </c>
      <c r="I45" s="156">
        <f t="shared" ref="I45:I52" si="2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8000</v>
      </c>
      <c r="H46" s="155">
        <v>958.31</v>
      </c>
      <c r="I46" s="156">
        <f t="shared" si="2"/>
        <v>11.978875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1100</v>
      </c>
      <c r="H47" s="155">
        <v>93</v>
      </c>
      <c r="I47" s="156">
        <f t="shared" si="2"/>
        <v>8.454545454545455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 t="s">
        <v>125</v>
      </c>
      <c r="I48" s="156">
        <f t="shared" si="2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1100</v>
      </c>
      <c r="H49" s="155">
        <v>40</v>
      </c>
      <c r="I49" s="156">
        <f t="shared" si="2"/>
        <v>3.6363636363636362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156">
        <f t="shared" si="2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1100</v>
      </c>
      <c r="H51" s="155">
        <v>26</v>
      </c>
      <c r="I51" s="156">
        <f t="shared" si="2"/>
        <v>2.3636363636363638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155">
        <v>0</v>
      </c>
      <c r="I52" s="258">
        <f t="shared" si="2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155">
        <v>19</v>
      </c>
      <c r="I54" s="156">
        <f t="shared" ref="I54:I61" si="3">IF(G54&gt;0,H54*100/G54,0)</f>
        <v>0</v>
      </c>
      <c r="J54" s="163"/>
      <c r="K54" s="259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500</v>
      </c>
      <c r="H55" s="155">
        <v>0</v>
      </c>
      <c r="I55" s="156">
        <f t="shared" si="3"/>
        <v>0</v>
      </c>
      <c r="J55" s="163"/>
      <c r="K55" s="259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500</v>
      </c>
      <c r="H56" s="155">
        <v>47</v>
      </c>
      <c r="I56" s="156">
        <f t="shared" si="3"/>
        <v>9.4</v>
      </c>
      <c r="J56" s="163"/>
      <c r="K56" s="259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155">
        <v>0</v>
      </c>
      <c r="I57" s="156">
        <f t="shared" si="3"/>
        <v>0</v>
      </c>
      <c r="J57" s="163"/>
      <c r="K57" s="259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500</v>
      </c>
      <c r="H58" s="155">
        <v>17</v>
      </c>
      <c r="I58" s="156">
        <f t="shared" si="3"/>
        <v>3.4</v>
      </c>
      <c r="J58" s="163"/>
      <c r="K58" s="259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155">
        <v>0</v>
      </c>
      <c r="I59" s="156">
        <f t="shared" si="3"/>
        <v>0</v>
      </c>
      <c r="J59" s="163"/>
      <c r="K59" s="259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500</v>
      </c>
      <c r="H60" s="261">
        <v>0</v>
      </c>
      <c r="I60" s="258">
        <f t="shared" si="3"/>
        <v>0</v>
      </c>
      <c r="J60" s="163"/>
      <c r="K60" s="259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3"/>
        <v>0</v>
      </c>
      <c r="J61" s="163"/>
      <c r="K61" s="259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268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155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155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155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217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33000</v>
      </c>
      <c r="H68" s="434">
        <v>0</v>
      </c>
      <c r="I68" s="281">
        <f t="shared" si="4"/>
        <v>0</v>
      </c>
      <c r="J68" s="282">
        <f>'[1]ฟอร์มคีย์ผลเบิกจ่าย 64-จังหวัด'!$CS$20</f>
        <v>0</v>
      </c>
      <c r="K68" s="283">
        <f>'[1]ฟอร์มคีย์ผลเบิกจ่าย 64-จังหวัด'!$CV$20</f>
        <v>8528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4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4000</v>
      </c>
      <c r="H70" s="293">
        <f>SUM(H72:H74)</f>
        <v>2259</v>
      </c>
      <c r="I70" s="285">
        <f t="shared" si="4"/>
        <v>56.475000000000001</v>
      </c>
      <c r="J70" s="173">
        <f>'[1]ฟอร์มคีย์ผลเบิกจ่าย 64-จังหวัด'!$DA$20</f>
        <v>117640</v>
      </c>
      <c r="K70" s="173">
        <f>'[1]ฟอร์มคีย์ผลเบิกจ่าย 64-จังหวัด'!$DD$20</f>
        <v>27695</v>
      </c>
      <c r="L70" s="286">
        <f>IF(J70&gt;0,K70*100/J70,0)</f>
        <v>23.542162529751785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12</v>
      </c>
      <c r="H71" s="321">
        <v>1</v>
      </c>
      <c r="I71" s="156">
        <f t="shared" si="4"/>
        <v>8.3333333333333339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4000</v>
      </c>
      <c r="H72" s="155">
        <v>2259</v>
      </c>
      <c r="I72" s="156">
        <f t="shared" si="4"/>
        <v>56.475000000000001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64-จังหวัด'!$DI$20</f>
        <v>693222</v>
      </c>
      <c r="K76" s="173">
        <f>'[1]ฟอร์มคีย์ผลเบิกจ่าย 64-จังหวัด'!$DL$20</f>
        <v>123521</v>
      </c>
      <c r="L76" s="286">
        <f>IF(J76&gt;0,K76*100/J76,0)</f>
        <v>17.818390068405215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36273.57750000005</v>
      </c>
      <c r="H77" s="301">
        <f>H79</f>
        <v>36273.64</v>
      </c>
      <c r="I77" s="302">
        <f t="shared" ref="I77:I85" si="5">IF(G77&gt;0,H77*100/G77,0)</f>
        <v>100.00017230172554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v>3930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v>36273.64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[2]ตรวจสอบการถือครอง!$AG$23</f>
        <v>984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[2]ตรวจสอบการถือครอง!$AH$23</f>
        <v>21831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1594550</v>
      </c>
      <c r="K99" s="356">
        <f>SUM(K100:K108)</f>
        <v>67880</v>
      </c>
      <c r="L99" s="356">
        <f>IF(J99&gt;0,K99*100/J99,0)</f>
        <v>4.2570004076385191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275</v>
      </c>
      <c r="H100" s="155">
        <v>0</v>
      </c>
      <c r="I100" s="156">
        <f t="shared" ref="I100:I108" si="7">IF(G100&gt;0,H100*100/G100,0)</f>
        <v>0</v>
      </c>
      <c r="J100" s="289">
        <v>580070</v>
      </c>
      <c r="K100" s="203">
        <v>17326</v>
      </c>
      <c r="L100" s="203">
        <f>IF(J100&gt;0,K100*100/J100,0)</f>
        <v>2.9868808936852447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65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700</v>
      </c>
      <c r="H102" s="155">
        <v>0</v>
      </c>
      <c r="I102" s="156">
        <f t="shared" si="7"/>
        <v>0</v>
      </c>
      <c r="J102" s="289">
        <v>632160</v>
      </c>
      <c r="K102" s="203">
        <v>0</v>
      </c>
      <c r="L102" s="203">
        <f>IF(J102&gt;0,K102*100/J102,0)</f>
        <v>0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70</v>
      </c>
      <c r="H103" s="155">
        <v>0</v>
      </c>
      <c r="I103" s="156">
        <f t="shared" si="7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225</v>
      </c>
      <c r="H104" s="155">
        <v>225</v>
      </c>
      <c r="I104" s="156">
        <f t="shared" si="7"/>
        <v>100</v>
      </c>
      <c r="J104" s="289">
        <v>222520</v>
      </c>
      <c r="K104" s="203">
        <v>46120</v>
      </c>
      <c r="L104" s="203">
        <f>IF(J104&gt;0,K104*100/J104,0)</f>
        <v>20.726226856012943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75</v>
      </c>
      <c r="H105" s="155">
        <v>75</v>
      </c>
      <c r="I105" s="156">
        <f t="shared" si="7"/>
        <v>100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0</v>
      </c>
      <c r="H106" s="155">
        <v>0</v>
      </c>
      <c r="I106" s="156">
        <f t="shared" si="7"/>
        <v>0</v>
      </c>
      <c r="J106" s="289">
        <v>0</v>
      </c>
      <c r="K106" s="203">
        <v>0</v>
      </c>
      <c r="L106" s="203">
        <f t="shared" ref="L106:L115" si="8">IF(J106&gt;0,K106*100/J106,0)</f>
        <v>0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40</v>
      </c>
      <c r="H107" s="155">
        <v>0</v>
      </c>
      <c r="I107" s="156">
        <f t="shared" si="7"/>
        <v>0</v>
      </c>
      <c r="J107" s="289">
        <v>124700</v>
      </c>
      <c r="K107" s="203">
        <v>0</v>
      </c>
      <c r="L107" s="203">
        <f t="shared" si="8"/>
        <v>0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24</v>
      </c>
      <c r="I108" s="156">
        <f t="shared" si="7"/>
        <v>109.09090909090909</v>
      </c>
      <c r="J108" s="289">
        <v>35100</v>
      </c>
      <c r="K108" s="203">
        <v>4434</v>
      </c>
      <c r="L108" s="203">
        <f t="shared" si="8"/>
        <v>12.632478632478632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155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155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155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155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155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9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[3]พ.ย.63!$D$18</f>
        <v>20140792.59</v>
      </c>
      <c r="H131" s="155">
        <f>[3]พ.ย.63!$F$18</f>
        <v>500000</v>
      </c>
      <c r="I131" s="156">
        <f t="shared" ref="I131:I138" si="10">IF(G131&gt;0,H131*100/G131,0)</f>
        <v>2.482523951158965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[3]พ.ย.63!$C$18</f>
        <v>754</v>
      </c>
      <c r="H132" s="155">
        <f>[3]พ.ย.63!$E$18</f>
        <v>15</v>
      </c>
      <c r="I132" s="156">
        <f t="shared" si="10"/>
        <v>1.9893899204244032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[3]พ.ย.63!$I$18</f>
        <v>71520774.939999983</v>
      </c>
      <c r="H133" s="155">
        <f>[3]พ.ย.63!$K$18</f>
        <v>278584.99</v>
      </c>
      <c r="I133" s="156">
        <f t="shared" si="10"/>
        <v>0.38951617936705774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[3]พ.ย.63!$H$18</f>
        <v>1216</v>
      </c>
      <c r="H134" s="155">
        <f>[3]พ.ย.63!$J$18</f>
        <v>36</v>
      </c>
      <c r="I134" s="156">
        <f t="shared" si="10"/>
        <v>2.9605263157894739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[3]พ.ย.63!$N$18</f>
        <v>2432766.4899999993</v>
      </c>
      <c r="H135" s="155">
        <f>[3]พ.ย.63!$P$18</f>
        <v>110480.2</v>
      </c>
      <c r="I135" s="156">
        <f t="shared" si="10"/>
        <v>4.5413400938451778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[3]พ.ย.63!$M$18</f>
        <v>128</v>
      </c>
      <c r="H136" s="155">
        <f>[3]พ.ย.63!$O$18</f>
        <v>15</v>
      </c>
      <c r="I136" s="156">
        <f t="shared" si="10"/>
        <v>11.71875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[3]พ.ย.63!$S$18</f>
        <v>12000000</v>
      </c>
      <c r="H137" s="321">
        <f>[3]พ.ย.63!$U$18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[3]พ.ย.63!$R$18</f>
        <v>300</v>
      </c>
      <c r="H138" s="384">
        <f>[3]พ.ย.63!$T$18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1000"/>
  <sheetViews>
    <sheetView view="pageBreakPreview" zoomScale="90" zoomScaleNormal="85" zoomScaleSheetLayoutView="90" workbookViewId="0">
      <pane xSplit="6" ySplit="7" topLeftCell="G5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0.875" style="402" bestFit="1" customWidth="1"/>
    <col min="8" max="8" width="9.625" style="402" bestFit="1" customWidth="1"/>
    <col min="9" max="9" width="6.625" style="1" bestFit="1" customWidth="1"/>
    <col min="10" max="10" width="11" style="1" bestFit="1" customWidth="1"/>
    <col min="11" max="11" width="11.5" style="1" bestFit="1" customWidth="1"/>
    <col min="12" max="12" width="6.1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10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35">
        <f>SUM(J9,J15,J19,J31)</f>
        <v>2389591</v>
      </c>
      <c r="K8" s="35">
        <f>SUM(K9,K15,K19,K31)</f>
        <v>428657.25</v>
      </c>
      <c r="L8" s="37">
        <f>IF(J8&gt;0,K8*100/J8,0)</f>
        <v>17.93851960440092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6">
        <f>SUM(J10)</f>
        <v>617000</v>
      </c>
      <c r="K9" s="46">
        <f>SUM(K10)</f>
        <v>64311.119999999995</v>
      </c>
      <c r="L9" s="47">
        <f t="shared" ref="J9:L10" si="0">L10</f>
        <v>10.423196110210696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55">
        <f t="shared" si="0"/>
        <v>617000</v>
      </c>
      <c r="K10" s="56">
        <f t="shared" si="0"/>
        <v>64311.119999999995</v>
      </c>
      <c r="L10" s="57">
        <f t="shared" si="0"/>
        <v>10.423196110210696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1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64-จังหวัด'!$Y$21</f>
        <v>617000</v>
      </c>
      <c r="K11" s="66">
        <f>'[1]ฟอร์มคีย์ผลเบิกจ่าย 64-จังหวัด'!$AB$21</f>
        <v>64311.119999999995</v>
      </c>
      <c r="L11" s="67">
        <f>IF(J11&gt;0,K11*100/J11,0)</f>
        <v>10.423196110210696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1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295540</v>
      </c>
      <c r="K15" s="85">
        <f>K16</f>
        <v>27015</v>
      </c>
      <c r="L15" s="86">
        <f>L16</f>
        <v>9.1408946335521417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436">
        <f>SUM(J17)</f>
        <v>295540</v>
      </c>
      <c r="K16" s="436">
        <f>SUM(K17)</f>
        <v>27015</v>
      </c>
      <c r="L16" s="437">
        <f>L17</f>
        <v>9.1408946335521417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135</v>
      </c>
      <c r="H17" s="438">
        <v>100</v>
      </c>
      <c r="I17" s="106">
        <f>IF(G17&gt;0,H17*100/G17,0)</f>
        <v>74.074074074074076</v>
      </c>
      <c r="J17" s="107">
        <f>'[1]ฟอร์มคีย์ผลเบิกจ่าย 64-จังหวัด'!$AG$21</f>
        <v>295540</v>
      </c>
      <c r="K17" s="109">
        <f>'[1]ฟอร์มคีย์ผลเบิกจ่าย 64-จังหวัด'!$AJ$21</f>
        <v>27015</v>
      </c>
      <c r="L17" s="109">
        <f>IF(J17&gt;0,K17*100/J17,0)</f>
        <v>9.1408946335521417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55</v>
      </c>
      <c r="H18" s="439">
        <v>20</v>
      </c>
      <c r="I18" s="117">
        <f>IF(G18&gt;0,H18*100/G18,0)</f>
        <v>36.363636363636367</v>
      </c>
      <c r="J18" s="118"/>
      <c r="K18" s="120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102405</v>
      </c>
      <c r="K19" s="128">
        <f>K20</f>
        <v>4200</v>
      </c>
      <c r="L19" s="129">
        <f>IF(J19&gt;0,K19*100/J19,0)</f>
        <v>4.1013622381719639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102405</v>
      </c>
      <c r="K20" s="137">
        <f>SUM(K21,K30)</f>
        <v>4200</v>
      </c>
      <c r="L20" s="138">
        <f>IF(J20&gt;0,K20*100/J20,0)</f>
        <v>4.1013622381719639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293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64-จังหวัด'!$AO$21</f>
        <v>74000</v>
      </c>
      <c r="K21" s="147">
        <f>'[1]ฟอร์มคีย์ผลเบิกจ่าย 64-จังหวัด'!$AR$21</f>
        <v>4200</v>
      </c>
      <c r="L21" s="148">
        <f>IF(J21&gt;0,K21*100/J21,0)</f>
        <v>5.6756756756756754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1</v>
      </c>
      <c r="I22" s="156">
        <f>IF(G22&gt;0,H22*100/G22,0)</f>
        <v>25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55">
        <v>0</v>
      </c>
      <c r="I23" s="156">
        <f>IF(G23&gt;0,H23*100/G23,0)</f>
        <v>0</v>
      </c>
      <c r="J23" s="157">
        <v>48000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16000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100000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155">
        <v>0</v>
      </c>
      <c r="I28" s="163">
        <f>IF(G28&gt;0,H28*100/G28,0)</f>
        <v>0</v>
      </c>
      <c r="J28" s="157">
        <v>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0</v>
      </c>
      <c r="I30" s="171">
        <f>IF(G30&gt;0,H30*100/G30,0)</f>
        <v>0</v>
      </c>
      <c r="J30" s="172">
        <f>'[1]ฟอร์มคีย์ผลเบิกจ่าย 64-จังหวัด'!$AW$21</f>
        <v>28405</v>
      </c>
      <c r="K30" s="173">
        <f>'[1]ฟอร์มคีย์ผลเบิกจ่าย 64-จังหวัด'!$AZ$21</f>
        <v>0</v>
      </c>
      <c r="L30" s="173">
        <f>IF(J30&gt;0,K30*100/J30,0)</f>
        <v>0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1374646</v>
      </c>
      <c r="K31" s="181">
        <f>SUM(K32,K35,K38)</f>
        <v>333131.13</v>
      </c>
      <c r="L31" s="182">
        <f t="shared" ref="L31:L39" si="1">IF(J31&gt;0,K31*100/J31,0)</f>
        <v>24.233957688015678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261040</v>
      </c>
      <c r="K32" s="422">
        <f>SUM(K33:K34)</f>
        <v>52225</v>
      </c>
      <c r="L32" s="191">
        <f t="shared" si="1"/>
        <v>20.006512411890899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10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64-จังหวัด'!$BE$21</f>
        <v>35000</v>
      </c>
      <c r="K33" s="201">
        <f>'[1]ฟอร์มคีย์ผลเบิกจ่าย 64-จังหวัด'!$BH$21</f>
        <v>10600</v>
      </c>
      <c r="L33" s="201">
        <f t="shared" si="1"/>
        <v>30.285714285714285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55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64-จังหวัด'!$BM$21</f>
        <v>226040</v>
      </c>
      <c r="K34" s="203">
        <f>'[1]ฟอร์มคีย์ผลเบิกจ่าย 64-จังหวัด'!$BP$21</f>
        <v>41625</v>
      </c>
      <c r="L34" s="203">
        <f t="shared" si="1"/>
        <v>18.41488232171297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1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64-จังหวัด'!$BU$21</f>
        <v>0</v>
      </c>
      <c r="K36" s="203">
        <f>'[1]ฟอร์มคีย์ผลเบิกจ่าย 64-จังหวัด'!$BX$21</f>
        <v>0</v>
      </c>
      <c r="L36" s="203">
        <f t="shared" si="1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64-จังหวัด'!$CC$21</f>
        <v>0</v>
      </c>
      <c r="K37" s="220">
        <f>'[1]ฟอร์มคีย์ผลเบิกจ่าย 64-จังหวัด'!$CF$21</f>
        <v>0</v>
      </c>
      <c r="L37" s="220">
        <f t="shared" si="1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1113606</v>
      </c>
      <c r="K38" s="228">
        <f>SUM(K39,K68,K70,K75,K76)</f>
        <v>280906.13</v>
      </c>
      <c r="L38" s="229">
        <f t="shared" si="1"/>
        <v>25.224911683306303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64-จังหวัด'!$CK$21</f>
        <v>763900</v>
      </c>
      <c r="K39" s="147">
        <f>'[1]ฟอร์มคีย์ผลเบิกจ่าย 64-จังหวัด'!$CN$21</f>
        <v>201985</v>
      </c>
      <c r="L39" s="148">
        <f t="shared" si="1"/>
        <v>26.441288126718156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2">SUM(G49,G58)</f>
        <v>293</v>
      </c>
      <c r="H40" s="242">
        <f>SUM(H49,H58)</f>
        <v>44</v>
      </c>
      <c r="I40" s="429">
        <f>IF(G40&gt;0,H40*100/G40,0)</f>
        <v>15.017064846416382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2"/>
        <v>0</v>
      </c>
      <c r="H41" s="428">
        <f>SUM(H50,H59)</f>
        <v>0</v>
      </c>
      <c r="I41" s="429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2"/>
        <v>293</v>
      </c>
      <c r="H42" s="428">
        <f>SUM(H51,H60)</f>
        <v>89</v>
      </c>
      <c r="I42" s="429">
        <f>IF(G42&gt;0,H42*100/G42,0)</f>
        <v>30.375426621160411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2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261">
        <v>0</v>
      </c>
      <c r="I45" s="258">
        <f t="shared" ref="I45:I52" si="3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2800</v>
      </c>
      <c r="H46" s="155">
        <v>599.1</v>
      </c>
      <c r="I46" s="156">
        <f t="shared" si="3"/>
        <v>21.396428571428572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288</v>
      </c>
      <c r="H47" s="155">
        <v>105</v>
      </c>
      <c r="I47" s="156">
        <f t="shared" si="3"/>
        <v>36.458333333333336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156">
        <f t="shared" si="3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288</v>
      </c>
      <c r="H49" s="155">
        <v>40</v>
      </c>
      <c r="I49" s="156">
        <f t="shared" si="3"/>
        <v>13.888888888888889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156">
        <f t="shared" si="3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288</v>
      </c>
      <c r="H51" s="155">
        <v>83</v>
      </c>
      <c r="I51" s="156">
        <f t="shared" si="3"/>
        <v>28.819444444444443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261">
        <v>0</v>
      </c>
      <c r="I52" s="258">
        <f t="shared" si="3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261">
        <v>0</v>
      </c>
      <c r="I54" s="258">
        <f t="shared" ref="I54:I61" si="4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0</v>
      </c>
      <c r="H55" s="261">
        <v>0</v>
      </c>
      <c r="I55" s="258">
        <f t="shared" si="4"/>
        <v>0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5</v>
      </c>
      <c r="H56" s="155">
        <v>6</v>
      </c>
      <c r="I56" s="156">
        <f t="shared" si="4"/>
        <v>120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155">
        <v>0</v>
      </c>
      <c r="I57" s="156">
        <f t="shared" si="4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5</v>
      </c>
      <c r="H58" s="155">
        <v>4</v>
      </c>
      <c r="I58" s="156">
        <f t="shared" si="4"/>
        <v>80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155">
        <v>0</v>
      </c>
      <c r="I59" s="156">
        <f t="shared" si="4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5</v>
      </c>
      <c r="H60" s="155">
        <v>6</v>
      </c>
      <c r="I60" s="156">
        <f t="shared" si="4"/>
        <v>120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4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430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261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261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5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261">
        <v>0</v>
      </c>
      <c r="I66" s="156">
        <f t="shared" si="5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431">
        <v>0</v>
      </c>
      <c r="I67" s="218">
        <f t="shared" si="5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280">
        <v>0</v>
      </c>
      <c r="I68" s="281">
        <f t="shared" si="5"/>
        <v>0</v>
      </c>
      <c r="J68" s="282">
        <f>'[1]ฟอร์มคีย์ผลเบิกจ่าย 64-จังหวัด'!$CS$21</f>
        <v>0</v>
      </c>
      <c r="K68" s="282">
        <f>'[1]ฟอร์มคีย์ผลเบิกจ่าย 64-จังหวัด'!$CV$21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5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1200</v>
      </c>
      <c r="H70" s="293">
        <f>SUM(H72:H74)</f>
        <v>473</v>
      </c>
      <c r="I70" s="285">
        <f t="shared" si="5"/>
        <v>39.416666666666664</v>
      </c>
      <c r="J70" s="173">
        <f>'[1]ฟอร์มคีย์ผลเบิกจ่าย 64-จังหวัด'!$DA$21</f>
        <v>51080</v>
      </c>
      <c r="K70" s="173">
        <f>'[1]ฟอร์มคีย์ผลเบิกจ่าย 64-จังหวัด'!$DD$21</f>
        <v>10200</v>
      </c>
      <c r="L70" s="286">
        <f>IF(J70&gt;0,K70*100/J70,0)</f>
        <v>19.968676585747847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10</v>
      </c>
      <c r="H71" s="321">
        <v>2</v>
      </c>
      <c r="I71" s="156">
        <f t="shared" si="5"/>
        <v>20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1200</v>
      </c>
      <c r="H72" s="155">
        <v>473</v>
      </c>
      <c r="I72" s="156">
        <f t="shared" si="5"/>
        <v>39.416666666666664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5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5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5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64-จังหวัด'!$DI$21</f>
        <v>298626</v>
      </c>
      <c r="K76" s="173">
        <f>'[1]ฟอร์มคีย์ผลเบิกจ่าย 64-จังหวัด'!$DL$21</f>
        <v>68721.13</v>
      </c>
      <c r="L76" s="286">
        <f>IF(J76&gt;0,K76*100/J76,0)</f>
        <v>23.012440309952918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11141.900000000001</v>
      </c>
      <c r="H77" s="301">
        <v>0</v>
      </c>
      <c r="I77" s="302">
        <f t="shared" ref="I77:I85" si="6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6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6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6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6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6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6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6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6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447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[2]ตรวจสอบการถือครอง!$AG$24</f>
        <v>30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[2]ตรวจสอบการถือครอง!$AH$24</f>
        <v>154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321">
        <v>0</v>
      </c>
      <c r="I92" s="156">
        <f t="shared" ref="I92:I97" si="7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321">
        <v>0</v>
      </c>
      <c r="I93" s="156">
        <f t="shared" si="7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321">
        <v>0</v>
      </c>
      <c r="I94" s="156">
        <f t="shared" si="7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321">
        <v>0</v>
      </c>
      <c r="I95" s="156">
        <f t="shared" si="7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321">
        <v>0</v>
      </c>
      <c r="I96" s="156">
        <f t="shared" si="7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448">
        <v>0</v>
      </c>
      <c r="I97" s="218">
        <f t="shared" si="7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1428595</v>
      </c>
      <c r="K99" s="356">
        <f>SUM(K100:K108)</f>
        <v>99168.95</v>
      </c>
      <c r="L99" s="356">
        <f>IF(J99&gt;0,K99*100/J99,0)</f>
        <v>6.9417119617526311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8">IF(G100&gt;0,H100*100/G100,0)</f>
        <v>0</v>
      </c>
      <c r="J100" s="289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8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1000</v>
      </c>
      <c r="H102" s="155">
        <v>0</v>
      </c>
      <c r="I102" s="156">
        <f t="shared" si="8"/>
        <v>0</v>
      </c>
      <c r="J102" s="289">
        <v>1041200</v>
      </c>
      <c r="K102" s="203">
        <v>38024</v>
      </c>
      <c r="L102" s="203">
        <f>IF(J102&gt;0,K102*100/J102,0)</f>
        <v>3.6519400691509798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100</v>
      </c>
      <c r="H103" s="155">
        <v>0</v>
      </c>
      <c r="I103" s="156">
        <f t="shared" si="8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90</v>
      </c>
      <c r="H104" s="155">
        <v>0</v>
      </c>
      <c r="I104" s="156">
        <f t="shared" si="8"/>
        <v>0</v>
      </c>
      <c r="J104" s="289">
        <v>129820</v>
      </c>
      <c r="K104" s="203">
        <v>0</v>
      </c>
      <c r="L104" s="203">
        <f>IF(J104&gt;0,K104*100/J104,0)</f>
        <v>0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30</v>
      </c>
      <c r="H105" s="155">
        <v>0</v>
      </c>
      <c r="I105" s="156">
        <f t="shared" si="8"/>
        <v>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50</v>
      </c>
      <c r="H106" s="155">
        <v>50</v>
      </c>
      <c r="I106" s="156">
        <f t="shared" si="8"/>
        <v>100</v>
      </c>
      <c r="J106" s="289">
        <v>112675</v>
      </c>
      <c r="K106" s="203">
        <v>47584.95</v>
      </c>
      <c r="L106" s="203">
        <f t="shared" ref="L106:L115" si="9">IF(J106&gt;0,K106*100/J106,0)</f>
        <v>42.232039050366097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25</v>
      </c>
      <c r="H107" s="155">
        <v>0</v>
      </c>
      <c r="I107" s="156">
        <f t="shared" si="8"/>
        <v>0</v>
      </c>
      <c r="J107" s="289">
        <v>109800</v>
      </c>
      <c r="K107" s="203">
        <v>0</v>
      </c>
      <c r="L107" s="203">
        <f t="shared" si="9"/>
        <v>0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22</v>
      </c>
      <c r="I108" s="156">
        <f t="shared" si="8"/>
        <v>100</v>
      </c>
      <c r="J108" s="289">
        <v>35100</v>
      </c>
      <c r="K108" s="203">
        <v>13560</v>
      </c>
      <c r="L108" s="203">
        <f t="shared" si="9"/>
        <v>38.63247863247863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9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261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261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261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261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261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10">IF(G115&gt;0,H115*100/G115,0)</f>
        <v>0</v>
      </c>
      <c r="J115" s="289">
        <v>0</v>
      </c>
      <c r="K115" s="203">
        <v>0</v>
      </c>
      <c r="L115" s="203">
        <f t="shared" si="9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10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10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10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10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10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10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10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10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10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10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10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10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10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10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[3]พ.ย.63!$D$19</f>
        <v>3760000</v>
      </c>
      <c r="H131" s="155">
        <f>[3]พ.ย.63!$F$19</f>
        <v>195000</v>
      </c>
      <c r="I131" s="156">
        <f t="shared" ref="I131:I138" si="11">IF(G131&gt;0,H131*100/G131,0)</f>
        <v>5.1861702127659575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[3]พ.ย.63!$C$19</f>
        <v>166</v>
      </c>
      <c r="H132" s="155">
        <f>[3]พ.ย.63!$E$19</f>
        <v>9</v>
      </c>
      <c r="I132" s="156">
        <f t="shared" si="11"/>
        <v>5.4216867469879517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[3]พ.ย.63!$I$19</f>
        <v>858697.75</v>
      </c>
      <c r="H133" s="155">
        <f>[3]พ.ย.63!$K$19</f>
        <v>46416.74</v>
      </c>
      <c r="I133" s="156">
        <f t="shared" si="11"/>
        <v>5.4054805663576033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[3]พ.ย.63!$H$19</f>
        <v>57</v>
      </c>
      <c r="H134" s="155">
        <f>[3]พ.ย.63!$J$19</f>
        <v>34</v>
      </c>
      <c r="I134" s="156">
        <f t="shared" si="11"/>
        <v>59.649122807017541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[3]พ.ย.63!$N$19</f>
        <v>0</v>
      </c>
      <c r="H135" s="155">
        <f>[3]พ.ย.63!$P$19</f>
        <v>0</v>
      </c>
      <c r="I135" s="156">
        <f t="shared" si="11"/>
        <v>0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[3]พ.ย.63!$M$19</f>
        <v>0</v>
      </c>
      <c r="H136" s="155">
        <f>[3]พ.ย.63!$O$19</f>
        <v>0</v>
      </c>
      <c r="I136" s="156">
        <f t="shared" si="11"/>
        <v>0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[3]พ.ย.63!$S$19</f>
        <v>3500000</v>
      </c>
      <c r="H137" s="321">
        <f>[3]พ.ย.63!$U$19</f>
        <v>0</v>
      </c>
      <c r="I137" s="377">
        <f t="shared" si="11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[3]พ.ย.63!$R$19</f>
        <v>140</v>
      </c>
      <c r="H138" s="384">
        <f>[3]พ.ย.63!$T$19</f>
        <v>0</v>
      </c>
      <c r="I138" s="385">
        <f t="shared" si="11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Z1000"/>
  <sheetViews>
    <sheetView view="pageBreakPreview" zoomScaleNormal="85" zoomScaleSheetLayoutView="100" workbookViewId="0">
      <pane xSplit="6" ySplit="7" topLeftCell="G6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8" width="9.625" style="402" bestFit="1" customWidth="1"/>
    <col min="9" max="9" width="7.875" style="1" bestFit="1" customWidth="1"/>
    <col min="10" max="10" width="11" style="1" bestFit="1" customWidth="1"/>
    <col min="11" max="11" width="11.5" style="1" bestFit="1" customWidth="1"/>
    <col min="12" max="12" width="6.1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11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SUM(J9,J15,J19,J31)</f>
        <v>1722680</v>
      </c>
      <c r="K8" s="404">
        <f>SUM(K9,K15,K19,K31)</f>
        <v>290285</v>
      </c>
      <c r="L8" s="406">
        <f>IF(J8&gt;0,K8*100/J8,0)</f>
        <v>16.850779018738244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09">
        <f>SUM(J10)</f>
        <v>0</v>
      </c>
      <c r="K9" s="409">
        <f>SUM(K10)</f>
        <v>0</v>
      </c>
      <c r="L9" s="410">
        <f t="shared" ref="J9:L10" si="0">L10</f>
        <v>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412">
        <f t="shared" si="0"/>
        <v>0</v>
      </c>
      <c r="K10" s="413">
        <f t="shared" si="0"/>
        <v>0</v>
      </c>
      <c r="L10" s="414">
        <f t="shared" si="0"/>
        <v>0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0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64-จังหวัด'!$Y$22</f>
        <v>0</v>
      </c>
      <c r="K11" s="66">
        <f>'[1]ฟอร์มคีย์ผลเบิกจ่าย 64-จังหวัด'!$AB$22</f>
        <v>0</v>
      </c>
      <c r="L11" s="67">
        <f>IF(J11&gt;0,K11*100/J11,0)</f>
        <v>0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46">
        <f>J16</f>
        <v>198540</v>
      </c>
      <c r="K15" s="435">
        <f>K16</f>
        <v>22715</v>
      </c>
      <c r="L15" s="47">
        <f>L16</f>
        <v>11.441019441926061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436">
        <f>SUM(J17)</f>
        <v>198540</v>
      </c>
      <c r="K16" s="436">
        <f>SUM(K17)</f>
        <v>22715</v>
      </c>
      <c r="L16" s="437">
        <f>L17</f>
        <v>11.441019441926061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50</v>
      </c>
      <c r="H17" s="73">
        <v>0</v>
      </c>
      <c r="I17" s="106">
        <f>IF(G17&gt;0,H17*100/G17,0)</f>
        <v>0</v>
      </c>
      <c r="J17" s="107">
        <f>'[1]ฟอร์มคีย์ผลเบิกจ่าย 64-จังหวัด'!$AG$22</f>
        <v>198540</v>
      </c>
      <c r="K17" s="109">
        <f>'[1]ฟอร์มคีย์ผลเบิกจ่าย 64-จังหวัด'!$AJ$22</f>
        <v>22715</v>
      </c>
      <c r="L17" s="109">
        <f>IF(J17&gt;0,K17*100/J17,0)</f>
        <v>11.441019441926061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30</v>
      </c>
      <c r="H18" s="115">
        <v>0</v>
      </c>
      <c r="I18" s="117">
        <f>IF(G18&gt;0,H18*100/G18,0)</f>
        <v>0</v>
      </c>
      <c r="J18" s="118"/>
      <c r="K18" s="119" t="s">
        <v>20</v>
      </c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91405</v>
      </c>
      <c r="K19" s="128">
        <f>K20</f>
        <v>2414</v>
      </c>
      <c r="L19" s="129">
        <f>IF(J19&gt;0,K19*100/J19,0)</f>
        <v>2.6409933811060666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91405</v>
      </c>
      <c r="K20" s="137">
        <f>SUM(K21,K30)</f>
        <v>2414</v>
      </c>
      <c r="L20" s="138">
        <f>IF(J20&gt;0,K20*100/J20,0)</f>
        <v>2.6409933811060666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145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64-จังหวัด'!$AO$22</f>
        <v>63000</v>
      </c>
      <c r="K21" s="148">
        <f>'[1]ฟอร์มคีย์ผลเบิกจ่าย 64-จังหวัด'!$AR$22</f>
        <v>2414</v>
      </c>
      <c r="L21" s="148">
        <f>IF(J21&gt;0,K21*100/J21,0)</f>
        <v>3.8317460317460319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1</v>
      </c>
      <c r="I22" s="156">
        <f>IF(G22&gt;0,H22*100/G22,0)</f>
        <v>25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2</v>
      </c>
      <c r="H23" s="155">
        <v>0</v>
      </c>
      <c r="I23" s="156">
        <f>IF(G23&gt;0,H23*100/G23,0)</f>
        <v>0</v>
      </c>
      <c r="J23" s="157">
        <v>32000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21000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150000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155">
        <v>0</v>
      </c>
      <c r="I28" s="163">
        <f>IF(G28&gt;0,H28*100/G28,0)</f>
        <v>0</v>
      </c>
      <c r="J28" s="160">
        <v>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0</v>
      </c>
      <c r="I30" s="171">
        <f>IF(G30&gt;0,H30*100/G30,0)</f>
        <v>0</v>
      </c>
      <c r="J30" s="172">
        <f>'[1]ฟอร์มคีย์ผลเบิกจ่าย 64-จังหวัด'!$AW$22</f>
        <v>28405</v>
      </c>
      <c r="K30" s="173">
        <f>'[1]ฟอร์มคีย์ผลเบิกจ่าย 64-จังหวัด'!$AZ$22</f>
        <v>0</v>
      </c>
      <c r="L30" s="173">
        <f>IF(J30&gt;0,K30*100/J30,0)</f>
        <v>0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1432735</v>
      </c>
      <c r="K31" s="181">
        <f>SUM(K32,K35,K38)</f>
        <v>265156</v>
      </c>
      <c r="L31" s="182">
        <f t="shared" ref="L31:L39" si="1">IF(J31&gt;0,K31*100/J31,0)</f>
        <v>18.506981402701825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413080</v>
      </c>
      <c r="K32" s="422">
        <f>SUM(K33:K34)</f>
        <v>10267</v>
      </c>
      <c r="L32" s="191">
        <f t="shared" si="1"/>
        <v>2.4854749685290987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5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64-จังหวัด'!$BE$22</f>
        <v>174500</v>
      </c>
      <c r="K33" s="201">
        <f>'[1]ฟอร์มคีย์ผลเบิกจ่าย 64-จังหวัด'!$BH$22</f>
        <v>10267</v>
      </c>
      <c r="L33" s="201">
        <f t="shared" si="1"/>
        <v>5.883667621776504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60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64-จังหวัด'!$BM$22</f>
        <v>238580</v>
      </c>
      <c r="K34" s="203">
        <f>'[1]ฟอร์มคีย์ผลเบิกจ่าย 64-จังหวัด'!$BP$22</f>
        <v>0</v>
      </c>
      <c r="L34" s="203">
        <f t="shared" si="1"/>
        <v>0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1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64-จังหวัด'!$BU$22</f>
        <v>0</v>
      </c>
      <c r="K36" s="203">
        <f>'[1]ฟอร์มคีย์ผลเบิกจ่าย 64-จังหวัด'!$BX$22</f>
        <v>0</v>
      </c>
      <c r="L36" s="203">
        <f t="shared" si="1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64-จังหวัด'!$CC$22</f>
        <v>0</v>
      </c>
      <c r="K37" s="220">
        <f>'[1]ฟอร์มคีย์ผลเบิกจ่าย 64-จังหวัด'!$CF$22</f>
        <v>0</v>
      </c>
      <c r="L37" s="220">
        <f t="shared" si="1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1019655</v>
      </c>
      <c r="K38" s="228">
        <f>SUM(K39,K68,K70,K75,K76)</f>
        <v>254889</v>
      </c>
      <c r="L38" s="229">
        <f t="shared" si="1"/>
        <v>24.997572708416083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64-จังหวัด'!$CK$22</f>
        <v>707300</v>
      </c>
      <c r="K39" s="148">
        <f>'[1]ฟอร์มคีย์ผลเบิกจ่าย 64-จังหวัด'!$CN$22</f>
        <v>197532</v>
      </c>
      <c r="L39" s="148">
        <f t="shared" si="1"/>
        <v>27.927612045808001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2">SUM(G49,G58)</f>
        <v>140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2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2"/>
        <v>140</v>
      </c>
      <c r="H42" s="428">
        <f>SUM(H51,H60)</f>
        <v>0</v>
      </c>
      <c r="I42" s="243">
        <f>IF(G42&gt;0,H42*100/G42,0)</f>
        <v>0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2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5</v>
      </c>
      <c r="H45" s="155">
        <v>59</v>
      </c>
      <c r="I45" s="156">
        <f t="shared" ref="I45:I52" si="3">IF(G45&gt;0,H45*100/G45,0)</f>
        <v>1180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90</v>
      </c>
      <c r="H46" s="155">
        <v>31.75</v>
      </c>
      <c r="I46" s="156">
        <f t="shared" si="3"/>
        <v>35.277777777777779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90</v>
      </c>
      <c r="H47" s="261">
        <v>0</v>
      </c>
      <c r="I47" s="258">
        <f t="shared" si="3"/>
        <v>0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261">
        <v>0</v>
      </c>
      <c r="I48" s="258">
        <f t="shared" si="3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90</v>
      </c>
      <c r="H49" s="261">
        <v>0</v>
      </c>
      <c r="I49" s="258">
        <f t="shared" si="3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261">
        <v>0</v>
      </c>
      <c r="I50" s="258">
        <f t="shared" si="3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90</v>
      </c>
      <c r="H51" s="261">
        <v>0</v>
      </c>
      <c r="I51" s="258">
        <f t="shared" si="3"/>
        <v>0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261">
        <v>0</v>
      </c>
      <c r="I52" s="258">
        <f t="shared" si="3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50</v>
      </c>
      <c r="H54" s="155">
        <v>45</v>
      </c>
      <c r="I54" s="156">
        <f t="shared" ref="I54:I61" si="4">IF(G54&gt;0,H54*100/G54,0)</f>
        <v>90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40</v>
      </c>
      <c r="H55" s="155">
        <v>8.25</v>
      </c>
      <c r="I55" s="156">
        <f t="shared" si="4"/>
        <v>20.625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50</v>
      </c>
      <c r="H56" s="261">
        <v>0</v>
      </c>
      <c r="I56" s="258">
        <f t="shared" si="4"/>
        <v>0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4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50</v>
      </c>
      <c r="H58" s="261">
        <v>0</v>
      </c>
      <c r="I58" s="258">
        <f t="shared" si="4"/>
        <v>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4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50</v>
      </c>
      <c r="H60" s="261">
        <v>0</v>
      </c>
      <c r="I60" s="258">
        <f t="shared" si="4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4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268"/>
      <c r="I62" s="269"/>
      <c r="J62" s="256"/>
      <c r="K62" s="270"/>
      <c r="L62" s="445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155">
        <v>0</v>
      </c>
      <c r="I63" s="156">
        <f>IF(G63&gt;0,H63*100/G63,0)</f>
        <v>0</v>
      </c>
      <c r="J63" s="163"/>
      <c r="K63" s="203"/>
      <c r="L63" s="259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155">
        <v>0</v>
      </c>
      <c r="I64" s="156">
        <f>IF(G64&gt;0,H64*100/G64,0)</f>
        <v>0</v>
      </c>
      <c r="J64" s="163"/>
      <c r="K64" s="203"/>
      <c r="L64" s="259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5">IF(G65&gt;0,H65*100/G65,0)</f>
        <v>0</v>
      </c>
      <c r="J65" s="163"/>
      <c r="K65" s="203"/>
      <c r="L65" s="259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155">
        <v>0</v>
      </c>
      <c r="I66" s="156">
        <f t="shared" si="5"/>
        <v>0</v>
      </c>
      <c r="J66" s="163"/>
      <c r="K66" s="203"/>
      <c r="L66" s="259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217">
        <v>0</v>
      </c>
      <c r="I67" s="218">
        <f t="shared" si="5"/>
        <v>0</v>
      </c>
      <c r="J67" s="219"/>
      <c r="K67" s="220"/>
      <c r="L67" s="446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280">
        <v>0</v>
      </c>
      <c r="I68" s="281">
        <f t="shared" si="5"/>
        <v>0</v>
      </c>
      <c r="J68" s="282">
        <f>'[1]ฟอร์มคีย์ผลเบิกจ่าย 64-จังหวัด'!$CS$22</f>
        <v>0</v>
      </c>
      <c r="K68" s="282">
        <f>'[1]ฟอร์มคีย์ผลเบิกจ่าย 64-จังหวัด'!$CV$22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5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200</v>
      </c>
      <c r="H70" s="293">
        <f>SUM(H72:H74)</f>
        <v>37</v>
      </c>
      <c r="I70" s="285">
        <f t="shared" si="5"/>
        <v>18.5</v>
      </c>
      <c r="J70" s="173">
        <f>'[1]ฟอร์มคีย์ผลเบิกจ่าย 64-จังหวัด'!$DA$22</f>
        <v>48520</v>
      </c>
      <c r="K70" s="173">
        <f>'[1]ฟอร์มคีย์ผลเบิกจ่าย 64-จังหวัด'!$DD$22</f>
        <v>8871</v>
      </c>
      <c r="L70" s="286">
        <f>IF(J70&gt;0,K70*100/J70,0)</f>
        <v>18.283182192910139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15</v>
      </c>
      <c r="H71" s="321">
        <v>63</v>
      </c>
      <c r="I71" s="156">
        <f t="shared" si="5"/>
        <v>420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200</v>
      </c>
      <c r="H72" s="155">
        <v>27</v>
      </c>
      <c r="I72" s="156">
        <f t="shared" si="5"/>
        <v>13.5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10</v>
      </c>
      <c r="I73" s="156">
        <f t="shared" si="5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5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5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64-จังหวัด'!$DI$22</f>
        <v>263835</v>
      </c>
      <c r="K76" s="286">
        <f>'[1]ฟอร์มคีย์ผลเบิกจ่าย 64-จังหวัด'!$DL$22</f>
        <v>48486</v>
      </c>
      <c r="L76" s="286">
        <f>IF(J76&gt;0,K76*100/J76,0)</f>
        <v>18.377394962760818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1345.4749999999988</v>
      </c>
      <c r="H77" s="301">
        <f>H79</f>
        <v>901.5</v>
      </c>
      <c r="I77" s="302">
        <f t="shared" ref="I77:I85" si="6">IF(G77&gt;0,H77*100/G77,0)</f>
        <v>67.002359761422611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307</v>
      </c>
      <c r="I78" s="314">
        <f t="shared" si="6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901.5</v>
      </c>
      <c r="I79" s="314">
        <f t="shared" si="6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299</v>
      </c>
      <c r="I80" s="156">
        <f t="shared" si="6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875</v>
      </c>
      <c r="I81" s="156">
        <f t="shared" si="6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4</v>
      </c>
      <c r="I82" s="156">
        <f t="shared" si="6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10.9</v>
      </c>
      <c r="I83" s="156">
        <f t="shared" si="6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4</v>
      </c>
      <c r="I84" s="156">
        <f t="shared" si="6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15.6</v>
      </c>
      <c r="I85" s="156">
        <f t="shared" si="6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33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[2]ตรวจสอบการถือครอง!$AG$25</f>
        <v>12</v>
      </c>
      <c r="H87" s="155">
        <v>7</v>
      </c>
      <c r="I87" s="156">
        <f>IF(G87&gt;0,H87*100/G87,0)</f>
        <v>58.333333333333336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[2]ตรวจสอบการถือครอง!$AH$25</f>
        <v>56</v>
      </c>
      <c r="H88" s="155">
        <v>46</v>
      </c>
      <c r="I88" s="156">
        <f>IF(G88&gt;0,H88*100/G88,0)</f>
        <v>82.142857142857139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7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7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7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7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7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7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399260</v>
      </c>
      <c r="K99" s="356">
        <f>SUM(K100:K108)</f>
        <v>70240</v>
      </c>
      <c r="L99" s="356">
        <f>IF(J99&gt;0,K99*100/J99,0)</f>
        <v>17.592546210489406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63">
        <f t="shared" ref="I100:I108" si="8">IF(G100&gt;0,H100*100/G100,0)</f>
        <v>0</v>
      </c>
      <c r="J100" s="203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63">
        <f t="shared" si="8"/>
        <v>0</v>
      </c>
      <c r="J101" s="203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100</v>
      </c>
      <c r="H102" s="155">
        <v>0</v>
      </c>
      <c r="I102" s="163">
        <f t="shared" si="8"/>
        <v>0</v>
      </c>
      <c r="J102" s="203">
        <v>119640</v>
      </c>
      <c r="K102" s="203">
        <v>0</v>
      </c>
      <c r="L102" s="203">
        <f>IF(J102&gt;0,K102*100/J102,0)</f>
        <v>0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10</v>
      </c>
      <c r="H103" s="155">
        <v>0</v>
      </c>
      <c r="I103" s="163">
        <f t="shared" si="8"/>
        <v>0</v>
      </c>
      <c r="J103" s="203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93</v>
      </c>
      <c r="H104" s="155">
        <v>0</v>
      </c>
      <c r="I104" s="163">
        <f t="shared" si="8"/>
        <v>0</v>
      </c>
      <c r="J104" s="203">
        <v>134720</v>
      </c>
      <c r="K104" s="203">
        <v>66900</v>
      </c>
      <c r="L104" s="203">
        <f>IF(J104&gt;0,K104*100/J104,0)</f>
        <v>49.658551068883611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31</v>
      </c>
      <c r="H105" s="155">
        <v>0</v>
      </c>
      <c r="I105" s="163">
        <f t="shared" si="8"/>
        <v>0</v>
      </c>
      <c r="J105" s="203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0</v>
      </c>
      <c r="H106" s="155">
        <v>0</v>
      </c>
      <c r="I106" s="163">
        <f t="shared" si="8"/>
        <v>0</v>
      </c>
      <c r="J106" s="203">
        <v>0</v>
      </c>
      <c r="K106" s="203">
        <v>0</v>
      </c>
      <c r="L106" s="203">
        <f t="shared" ref="L106:L115" si="9">IF(J106&gt;0,K106*100/J106,0)</f>
        <v>0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25</v>
      </c>
      <c r="H107" s="155">
        <v>0</v>
      </c>
      <c r="I107" s="163">
        <f t="shared" si="8"/>
        <v>0</v>
      </c>
      <c r="J107" s="203">
        <v>109800</v>
      </c>
      <c r="K107" s="203">
        <v>3340</v>
      </c>
      <c r="L107" s="203">
        <f t="shared" si="9"/>
        <v>3.0418943533697633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0</v>
      </c>
      <c r="I108" s="163">
        <f t="shared" si="8"/>
        <v>0</v>
      </c>
      <c r="J108" s="203">
        <v>35100</v>
      </c>
      <c r="K108" s="203">
        <v>0</v>
      </c>
      <c r="L108" s="203">
        <f t="shared" si="9"/>
        <v>0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9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155">
        <v>0</v>
      </c>
      <c r="I110" s="156"/>
      <c r="J110" s="163">
        <v>0</v>
      </c>
      <c r="K110" s="203">
        <v>0</v>
      </c>
      <c r="L110" s="259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155">
        <v>0</v>
      </c>
      <c r="I111" s="156">
        <f>IF(G111&gt;0,H111*100/G111,0)</f>
        <v>0</v>
      </c>
      <c r="J111" s="163"/>
      <c r="K111" s="203"/>
      <c r="L111" s="259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155">
        <v>0</v>
      </c>
      <c r="I112" s="156">
        <f>IF(G112&gt;0,H112*100/G112,0)</f>
        <v>0</v>
      </c>
      <c r="J112" s="163"/>
      <c r="K112" s="203"/>
      <c r="L112" s="259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155">
        <v>0</v>
      </c>
      <c r="I113" s="156">
        <f>IF(G113&gt;0,H113*100/G113,0)</f>
        <v>0</v>
      </c>
      <c r="J113" s="163"/>
      <c r="K113" s="203"/>
      <c r="L113" s="259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155">
        <v>0</v>
      </c>
      <c r="I114" s="156">
        <f>IF(G114&gt;0,H114*100/G114,0)</f>
        <v>0</v>
      </c>
      <c r="J114" s="163"/>
      <c r="K114" s="203"/>
      <c r="L114" s="259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10">IF(G115&gt;0,H115*100/G115,0)</f>
        <v>0</v>
      </c>
      <c r="J115" s="289">
        <v>0</v>
      </c>
      <c r="K115" s="203">
        <v>0</v>
      </c>
      <c r="L115" s="203">
        <f t="shared" si="9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10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10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10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10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10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10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10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10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10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10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10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10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10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10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[3]พ.ย.63!$D$20</f>
        <v>999916.44</v>
      </c>
      <c r="H131" s="155">
        <f>[3]พ.ย.63!$F$20</f>
        <v>82256.44</v>
      </c>
      <c r="I131" s="156">
        <f t="shared" ref="I131:I138" si="11">IF(G131&gt;0,H131*100/G131,0)</f>
        <v>8.2263313922511365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[3]พ.ย.63!$C$20</f>
        <v>85</v>
      </c>
      <c r="H132" s="155">
        <f>[3]พ.ย.63!$E$20</f>
        <v>6</v>
      </c>
      <c r="I132" s="156">
        <f t="shared" si="11"/>
        <v>7.0588235294117645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[3]พ.ย.63!$I$20</f>
        <v>381575.15000000008</v>
      </c>
      <c r="H133" s="155">
        <f>[3]พ.ย.63!$K$20</f>
        <v>36972.06</v>
      </c>
      <c r="I133" s="156">
        <f t="shared" si="11"/>
        <v>9.6893259427402416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[3]พ.ย.63!$H$20</f>
        <v>31</v>
      </c>
      <c r="H134" s="155">
        <f>[3]พ.ย.63!$J$20</f>
        <v>14</v>
      </c>
      <c r="I134" s="156">
        <f t="shared" si="11"/>
        <v>45.161290322580648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[3]พ.ย.63!$N$20</f>
        <v>0</v>
      </c>
      <c r="H135" s="155">
        <f>[3]พ.ย.63!$P$20</f>
        <v>0</v>
      </c>
      <c r="I135" s="156">
        <f t="shared" si="11"/>
        <v>0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[3]พ.ย.63!$M$20</f>
        <v>0</v>
      </c>
      <c r="H136" s="155">
        <f>[3]พ.ย.63!$O$20</f>
        <v>0</v>
      </c>
      <c r="I136" s="156">
        <f t="shared" si="11"/>
        <v>0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[3]พ.ย.63!$S$20</f>
        <v>600000</v>
      </c>
      <c r="H137" s="321">
        <f>[3]พ.ย.63!$U$20</f>
        <v>0</v>
      </c>
      <c r="I137" s="377">
        <f t="shared" si="11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[3]พ.ย.63!$R$20</f>
        <v>20</v>
      </c>
      <c r="H138" s="384">
        <f>[3]พ.ย.63!$T$20</f>
        <v>0</v>
      </c>
      <c r="I138" s="385">
        <f t="shared" si="11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1000"/>
  <sheetViews>
    <sheetView view="pageBreakPreview" zoomScaleNormal="85" zoomScaleSheetLayoutView="100" workbookViewId="0">
      <pane xSplit="6" ySplit="7" topLeftCell="G5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0.875" style="402" customWidth="1"/>
    <col min="8" max="8" width="9.625" style="402" bestFit="1" customWidth="1"/>
    <col min="9" max="9" width="6.625" style="1" bestFit="1" customWidth="1"/>
    <col min="10" max="10" width="11.375" style="1" bestFit="1" customWidth="1"/>
    <col min="11" max="11" width="11.625" style="1" bestFit="1" customWidth="1"/>
    <col min="12" max="12" width="6.37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12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SUM(J9,J15,J19,J31)</f>
        <v>2248771</v>
      </c>
      <c r="K8" s="404">
        <f>SUM(K9,K15,K19,K31)</f>
        <v>326380.54999999993</v>
      </c>
      <c r="L8" s="406">
        <f>IF(J8&gt;0,K8*100/J8,0)</f>
        <v>14.513729944044988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84">
        <f>SUM(J10)</f>
        <v>0</v>
      </c>
      <c r="K9" s="84">
        <f>SUM(K10)</f>
        <v>0</v>
      </c>
      <c r="L9" s="86">
        <f t="shared" ref="J9:L10" si="0">L10</f>
        <v>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412">
        <f t="shared" si="0"/>
        <v>0</v>
      </c>
      <c r="K10" s="413">
        <f t="shared" si="0"/>
        <v>0</v>
      </c>
      <c r="L10" s="414">
        <f t="shared" si="0"/>
        <v>0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0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64-จังหวัด'!$Y$23</f>
        <v>0</v>
      </c>
      <c r="K11" s="66">
        <f>'[1]ฟอร์มคีย์ผลเบิกจ่าย 64-จังหวัด'!$AB$23</f>
        <v>0</v>
      </c>
      <c r="L11" s="67">
        <f>IF(J11&gt;0,K11*100/J11,0)</f>
        <v>0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46">
        <f>J16</f>
        <v>250640</v>
      </c>
      <c r="K15" s="435">
        <f>K16</f>
        <v>9333.34</v>
      </c>
      <c r="L15" s="47">
        <f>L16</f>
        <v>3.7238030641557613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441"/>
      <c r="I16" s="95"/>
      <c r="J16" s="436">
        <f>SUM(J17)</f>
        <v>250640</v>
      </c>
      <c r="K16" s="436">
        <f>SUM(K17)</f>
        <v>9333.34</v>
      </c>
      <c r="L16" s="437">
        <f>IF(J16&gt;0,K16*100/J16,0)</f>
        <v>3.7238030641557613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101</v>
      </c>
      <c r="H17" s="438">
        <v>0</v>
      </c>
      <c r="I17" s="106">
        <f>IF(G17&gt;0,H17*100/G17,0)</f>
        <v>0</v>
      </c>
      <c r="J17" s="107">
        <f>'[1]ฟอร์มคีย์ผลเบิกจ่าย 64-จังหวัด'!$AG$23</f>
        <v>250640</v>
      </c>
      <c r="K17" s="109">
        <f>'[1]ฟอร์มคีย์ผลเบิกจ่าย 64-จังหวัด'!$AJ$23</f>
        <v>9333.34</v>
      </c>
      <c r="L17" s="109">
        <f>IF(J17&gt;0,K17*100/J17,0)</f>
        <v>3.7238030641557613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41</v>
      </c>
      <c r="H18" s="439">
        <v>0</v>
      </c>
      <c r="I18" s="117">
        <f>IF(G18&gt;0,H18*100/G18,0)</f>
        <v>0</v>
      </c>
      <c r="J18" s="118"/>
      <c r="K18" s="120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97405</v>
      </c>
      <c r="K19" s="128">
        <f>K20</f>
        <v>19795.2</v>
      </c>
      <c r="L19" s="129">
        <f>IF(J19&gt;0,K19*100/J19,0)</f>
        <v>20.322570709922488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97405</v>
      </c>
      <c r="K20" s="137">
        <f>SUM(K21,K30)</f>
        <v>19795.2</v>
      </c>
      <c r="L20" s="138">
        <f>IF(J20&gt;0,K20*100/J20,0)</f>
        <v>20.322570709922488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293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64-จังหวัด'!$AO$23</f>
        <v>69000</v>
      </c>
      <c r="K21" s="148">
        <f>'[1]ฟอร์มคีย์ผลเบิกจ่าย 64-จังหวัด'!$AR$23</f>
        <v>0</v>
      </c>
      <c r="L21" s="148">
        <f>IF(J21&gt;0,K21*100/J21,0)</f>
        <v>0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55">
        <v>0</v>
      </c>
      <c r="I23" s="156">
        <f>IF(G23&gt;0,H23*100/G23,0)</f>
        <v>0</v>
      </c>
      <c r="J23" s="157">
        <v>48000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11000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50000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442">
        <v>0</v>
      </c>
      <c r="I28" s="163">
        <f>IF(G28&gt;0,H28*100/G28,0)</f>
        <v>0</v>
      </c>
      <c r="J28" s="157">
        <v>0</v>
      </c>
      <c r="K28" s="440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443">
        <v>13</v>
      </c>
      <c r="I30" s="171">
        <f>IF(G30&gt;0,H30*100/G30,0)</f>
        <v>100</v>
      </c>
      <c r="J30" s="172">
        <f>'[1]ฟอร์มคีย์ผลเบิกจ่าย 64-จังหวัด'!$AW$23</f>
        <v>28405</v>
      </c>
      <c r="K30" s="173">
        <f>'[1]ฟอร์มคีย์ผลเบิกจ่าย 64-จังหวัด'!$AZ$23</f>
        <v>19795.2</v>
      </c>
      <c r="L30" s="173">
        <f>IF(J30&gt;0,K30*100/J30,0)</f>
        <v>69.689139236049996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1900726</v>
      </c>
      <c r="K31" s="181">
        <f>SUM(K32,K35,K38)</f>
        <v>297252.00999999995</v>
      </c>
      <c r="L31" s="182">
        <f t="shared" ref="L31:L39" si="1">IF(J31&gt;0,K31*100/J31,0)</f>
        <v>15.638866938212029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417040</v>
      </c>
      <c r="K32" s="422">
        <f>SUM(K33:K34)</f>
        <v>28973.360000000001</v>
      </c>
      <c r="L32" s="191">
        <f t="shared" si="1"/>
        <v>6.9473815461346637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10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64-จังหวัด'!$BE$23</f>
        <v>191000</v>
      </c>
      <c r="K33" s="201">
        <f>'[1]ฟอร์มคีย์ผลเบิกจ่าย 64-จังหวัด'!$BH$23</f>
        <v>20800</v>
      </c>
      <c r="L33" s="201">
        <f t="shared" si="1"/>
        <v>10.890052356020943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55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64-จังหวัด'!$BM$23</f>
        <v>226040</v>
      </c>
      <c r="K34" s="203">
        <f>'[1]ฟอร์มคีย์ผลเบิกจ่าย 64-จังหวัด'!$BP$23</f>
        <v>8173.3600000000006</v>
      </c>
      <c r="L34" s="203">
        <f t="shared" si="1"/>
        <v>3.6158909927446468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1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64-จังหวัด'!$BU$23</f>
        <v>0</v>
      </c>
      <c r="K36" s="203">
        <f>'[1]ฟอร์มคีย์ผลเบิกจ่าย 64-จังหวัด'!$BX$23</f>
        <v>0</v>
      </c>
      <c r="L36" s="203">
        <f t="shared" si="1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64-จังหวัด'!$CC$23</f>
        <v>0</v>
      </c>
      <c r="K37" s="220">
        <f>'[1]ฟอร์มคีย์ผลเบิกจ่าย 64-จังหวัด'!$CF$23</f>
        <v>0</v>
      </c>
      <c r="L37" s="220">
        <f t="shared" si="1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1483686</v>
      </c>
      <c r="K38" s="228">
        <f>SUM(K39,K68,K70,K75,K76)</f>
        <v>268278.64999999997</v>
      </c>
      <c r="L38" s="229">
        <f t="shared" si="1"/>
        <v>18.081902100579232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64-จังหวัด'!$CK$23</f>
        <v>851150</v>
      </c>
      <c r="K39" s="147">
        <f>'[1]ฟอร์มคีย์ผลเบิกจ่าย 64-จังหวัด'!$CN$23</f>
        <v>214756.21</v>
      </c>
      <c r="L39" s="444">
        <f t="shared" si="1"/>
        <v>25.231300005874406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2">SUM(G49,G58)</f>
        <v>600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2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2"/>
        <v>600</v>
      </c>
      <c r="H42" s="428">
        <f>SUM(H51,H60)</f>
        <v>0</v>
      </c>
      <c r="I42" s="243">
        <f>IF(G42&gt;0,H42*100/G42,0)</f>
        <v>0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2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0</v>
      </c>
      <c r="I45" s="258">
        <f t="shared" ref="I45:I52" si="3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3000</v>
      </c>
      <c r="H46" s="155">
        <v>791.74</v>
      </c>
      <c r="I46" s="258">
        <f t="shared" si="3"/>
        <v>26.391333333333332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595</v>
      </c>
      <c r="H47" s="155">
        <v>156</v>
      </c>
      <c r="I47" s="258">
        <f t="shared" si="3"/>
        <v>26.218487394957982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600.11</v>
      </c>
      <c r="I48" s="258">
        <f t="shared" si="3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595</v>
      </c>
      <c r="H49" s="155">
        <v>0</v>
      </c>
      <c r="I49" s="258">
        <f t="shared" si="3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258">
        <f t="shared" si="3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595</v>
      </c>
      <c r="H51" s="155">
        <v>0</v>
      </c>
      <c r="I51" s="258">
        <f t="shared" si="3"/>
        <v>0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155">
        <v>0</v>
      </c>
      <c r="I52" s="258">
        <f t="shared" si="3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5</v>
      </c>
      <c r="H54" s="155">
        <v>2</v>
      </c>
      <c r="I54" s="156">
        <f t="shared" ref="I54:I61" si="4">IF(G54&gt;0,H54*100/G54,0)</f>
        <v>40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0</v>
      </c>
      <c r="H55" s="155">
        <v>6.49</v>
      </c>
      <c r="I55" s="258">
        <f t="shared" si="4"/>
        <v>0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5</v>
      </c>
      <c r="H56" s="155">
        <v>0</v>
      </c>
      <c r="I56" s="258">
        <f t="shared" si="4"/>
        <v>0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155">
        <v>0</v>
      </c>
      <c r="I57" s="258">
        <f t="shared" si="4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5</v>
      </c>
      <c r="H58" s="155">
        <v>0</v>
      </c>
      <c r="I58" s="258">
        <f t="shared" si="4"/>
        <v>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155">
        <v>0</v>
      </c>
      <c r="I59" s="258">
        <f t="shared" si="4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5</v>
      </c>
      <c r="H60" s="155">
        <v>0</v>
      </c>
      <c r="I60" s="258">
        <f t="shared" si="4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155">
        <v>0</v>
      </c>
      <c r="I61" s="258">
        <f t="shared" si="4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268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155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155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5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155">
        <v>0</v>
      </c>
      <c r="I66" s="156">
        <f t="shared" si="5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217">
        <v>0</v>
      </c>
      <c r="I67" s="218">
        <f t="shared" si="5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3000</v>
      </c>
      <c r="H68" s="280">
        <v>0</v>
      </c>
      <c r="I68" s="281">
        <f t="shared" si="5"/>
        <v>0</v>
      </c>
      <c r="J68" s="282">
        <f>'[1]ฟอร์มคีย์ผลเบิกจ่าย 64-จังหวัด'!$CS$23</f>
        <v>168000</v>
      </c>
      <c r="K68" s="282">
        <f>'[1]ฟอร์มคีย์ผลเบิกจ่าย 64-จังหวัด'!$CV$23</f>
        <v>12880</v>
      </c>
      <c r="L68" s="283">
        <f>IF(J68&gt;0,K68*100/J68,0)</f>
        <v>7.666666666666667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4">
        <v>0</v>
      </c>
      <c r="I69" s="156">
        <f t="shared" si="5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1800</v>
      </c>
      <c r="H70" s="293">
        <f>SUM(H72:H74)</f>
        <v>319</v>
      </c>
      <c r="I70" s="285">
        <f t="shared" si="5"/>
        <v>17.722222222222221</v>
      </c>
      <c r="J70" s="173">
        <f>'[1]ฟอร์มคีย์ผลเบิกจ่าย 64-จังหวัด'!$DA$23</f>
        <v>68440</v>
      </c>
      <c r="K70" s="173">
        <f>'[1]ฟอร์มคีย์ผลเบิกจ่าย 64-จังหวัด'!$DD$23</f>
        <v>8749</v>
      </c>
      <c r="L70" s="286">
        <f>IF(J70&gt;0,K70*100/J70,0)</f>
        <v>12.783459964932788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10</v>
      </c>
      <c r="H71" s="321">
        <v>4</v>
      </c>
      <c r="I71" s="156">
        <f t="shared" si="5"/>
        <v>40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1800</v>
      </c>
      <c r="H72" s="155">
        <v>319</v>
      </c>
      <c r="I72" s="156">
        <f t="shared" si="5"/>
        <v>17.722222222222221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5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5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5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64-จังหวัด'!$DI$23</f>
        <v>396096</v>
      </c>
      <c r="K76" s="173">
        <f>'[1]ฟอร์มคีย์ผลเบิกจ่าย 64-จังหวัด'!$DL$23</f>
        <v>31893.439999999999</v>
      </c>
      <c r="L76" s="286">
        <f>IF(J76&gt;0,K76*100/J76,0)</f>
        <v>8.0519470027468092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17231.630000000026</v>
      </c>
      <c r="H77" s="301">
        <v>0</v>
      </c>
      <c r="I77" s="302">
        <f t="shared" ref="I77:I85" si="6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6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6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6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6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6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6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6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6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[2]ตรวจสอบการถือครอง!$AG$26</f>
        <v>184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[2]ตรวจสอบการถือครอง!$AH$26</f>
        <v>1305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7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7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7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7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7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7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1407935</v>
      </c>
      <c r="K99" s="356">
        <f>SUM(K100:K108)</f>
        <v>116264.48999999999</v>
      </c>
      <c r="L99" s="356">
        <f>IF(J99&gt;0,K99*100/J99,0)</f>
        <v>8.2578023843430266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8">IF(G100&gt;0,H100*100/G100,0)</f>
        <v>0</v>
      </c>
      <c r="J100" s="289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8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950</v>
      </c>
      <c r="H102" s="155">
        <v>0</v>
      </c>
      <c r="I102" s="156">
        <f t="shared" si="8"/>
        <v>0</v>
      </c>
      <c r="J102" s="289">
        <v>1000100</v>
      </c>
      <c r="K102" s="203">
        <v>37660</v>
      </c>
      <c r="L102" s="203">
        <f>IF(J102&gt;0,K102*100/J102,0)</f>
        <v>3.7656234376562345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95</v>
      </c>
      <c r="H103" s="155">
        <v>0</v>
      </c>
      <c r="I103" s="156">
        <f t="shared" si="8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120</v>
      </c>
      <c r="H104" s="155">
        <v>0</v>
      </c>
      <c r="I104" s="156">
        <f t="shared" si="8"/>
        <v>0</v>
      </c>
      <c r="J104" s="289">
        <v>150260</v>
      </c>
      <c r="K104" s="203">
        <v>0</v>
      </c>
      <c r="L104" s="203">
        <f>IF(J104&gt;0,K104*100/J104,0)</f>
        <v>0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40</v>
      </c>
      <c r="H105" s="155">
        <v>0</v>
      </c>
      <c r="I105" s="156">
        <f t="shared" si="8"/>
        <v>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50</v>
      </c>
      <c r="H106" s="155">
        <v>0</v>
      </c>
      <c r="I106" s="156">
        <f t="shared" si="8"/>
        <v>0</v>
      </c>
      <c r="J106" s="289">
        <v>112675</v>
      </c>
      <c r="K106" s="203">
        <v>11970</v>
      </c>
      <c r="L106" s="203">
        <f t="shared" ref="L106:L115" si="9">IF(J106&gt;0,K106*100/J106,0)</f>
        <v>10.623474595074329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25</v>
      </c>
      <c r="H107" s="155">
        <v>25</v>
      </c>
      <c r="I107" s="156">
        <f t="shared" si="8"/>
        <v>100</v>
      </c>
      <c r="J107" s="289">
        <v>109800</v>
      </c>
      <c r="K107" s="203">
        <v>40985.199999999997</v>
      </c>
      <c r="L107" s="203">
        <f t="shared" si="9"/>
        <v>37.327140255009105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22</v>
      </c>
      <c r="I108" s="156">
        <f t="shared" si="8"/>
        <v>100</v>
      </c>
      <c r="J108" s="289">
        <v>35100</v>
      </c>
      <c r="K108" s="203">
        <v>25649.29</v>
      </c>
      <c r="L108" s="203">
        <f t="shared" si="9"/>
        <v>73.074900284900281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9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155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155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155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155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155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10">IF(G115&gt;0,H115*100/G115,0)</f>
        <v>0</v>
      </c>
      <c r="J115" s="289">
        <v>0</v>
      </c>
      <c r="K115" s="203">
        <v>0</v>
      </c>
      <c r="L115" s="203">
        <f t="shared" si="9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10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10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10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10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10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10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10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10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10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10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10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10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10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10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[3]พ.ย.63!$D$21</f>
        <v>6922449.04</v>
      </c>
      <c r="H131" s="155">
        <f>[3]พ.ย.63!$F$21</f>
        <v>368431.56</v>
      </c>
      <c r="I131" s="156">
        <f t="shared" ref="I131:I138" si="11">IF(G131&gt;0,H131*100/G131,0)</f>
        <v>5.3222718993103628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[3]พ.ย.63!$C$21</f>
        <v>300</v>
      </c>
      <c r="H132" s="155">
        <f>[3]พ.ย.63!$E$21</f>
        <v>21</v>
      </c>
      <c r="I132" s="156">
        <f t="shared" si="11"/>
        <v>7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[3]พ.ย.63!$I$21</f>
        <v>71745.23</v>
      </c>
      <c r="H133" s="155">
        <f>[3]พ.ย.63!$K$21</f>
        <v>18617.599999999999</v>
      </c>
      <c r="I133" s="156">
        <f t="shared" si="11"/>
        <v>25.949599715549031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[3]พ.ย.63!$H$21</f>
        <v>2</v>
      </c>
      <c r="H134" s="155">
        <f>[3]พ.ย.63!$J$21</f>
        <v>6</v>
      </c>
      <c r="I134" s="156">
        <f t="shared" si="11"/>
        <v>300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[3]พ.ย.63!$N$21</f>
        <v>0</v>
      </c>
      <c r="H135" s="155">
        <f>[3]พ.ย.63!$P$21</f>
        <v>0</v>
      </c>
      <c r="I135" s="156">
        <f t="shared" si="11"/>
        <v>0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[3]พ.ย.63!$M$21</f>
        <v>0</v>
      </c>
      <c r="H136" s="155">
        <f>[3]พ.ย.63!$O$21</f>
        <v>0</v>
      </c>
      <c r="I136" s="156">
        <f t="shared" si="11"/>
        <v>0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[3]พ.ย.63!$S$21</f>
        <v>5580000</v>
      </c>
      <c r="H137" s="321">
        <f>[3]พ.ย.63!$U$21</f>
        <v>0</v>
      </c>
      <c r="I137" s="377">
        <f t="shared" si="11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[3]พ.ย.63!$R$21</f>
        <v>134</v>
      </c>
      <c r="H138" s="384">
        <f>[3]พ.ย.63!$T$21</f>
        <v>0</v>
      </c>
      <c r="I138" s="385">
        <f t="shared" si="11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Z1000"/>
  <sheetViews>
    <sheetView view="pageBreakPreview" zoomScale="85" zoomScaleNormal="85" zoomScaleSheetLayoutView="85" workbookViewId="0">
      <pane xSplit="6" ySplit="7" topLeftCell="G6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375" style="1" customWidth="1"/>
    <col min="6" max="6" width="5.375" style="1" customWidth="1"/>
    <col min="7" max="8" width="11.125" style="402" bestFit="1" customWidth="1"/>
    <col min="9" max="9" width="6.75" style="1" bestFit="1" customWidth="1"/>
    <col min="10" max="10" width="11.75" style="1" bestFit="1" customWidth="1"/>
    <col min="11" max="11" width="10.75" style="1" bestFit="1" customWidth="1"/>
    <col min="12" max="12" width="6.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13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35">
        <f>SUM(J9,J15,J19,J31)</f>
        <v>3664919</v>
      </c>
      <c r="K8" s="35">
        <f>SUM(K9,K15,K19,K31)</f>
        <v>679980.26</v>
      </c>
      <c r="L8" s="37">
        <f>IF(J8&gt;0,K8*100/J8,0)</f>
        <v>18.553759578315372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6">
        <f>SUM(J10)</f>
        <v>461000</v>
      </c>
      <c r="K9" s="46">
        <f>SUM(K10)</f>
        <v>68050</v>
      </c>
      <c r="L9" s="47">
        <f t="shared" ref="J9:L10" si="0">L10</f>
        <v>14.761388286334057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55">
        <f t="shared" si="0"/>
        <v>461000</v>
      </c>
      <c r="K10" s="56">
        <f t="shared" si="0"/>
        <v>68050</v>
      </c>
      <c r="L10" s="57">
        <f t="shared" si="0"/>
        <v>14.761388286334057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1</v>
      </c>
      <c r="H11" s="64">
        <f>SUM(H12:H14)</f>
        <v>1</v>
      </c>
      <c r="I11" s="65">
        <f>IF(G11&gt;0,H11*100/G11,0)</f>
        <v>100</v>
      </c>
      <c r="J11" s="66">
        <f>'[1]ฟอร์มคีย์ผลเบิกจ่าย 64-จังหวัด'!$Y$24</f>
        <v>461000</v>
      </c>
      <c r="K11" s="66">
        <f>'[1]ฟอร์มคีย์ผลเบิกจ่าย 64-จังหวัด'!$AB$24</f>
        <v>68050</v>
      </c>
      <c r="L11" s="67">
        <f>IF(J11&gt;0,K11*100/J11,0)</f>
        <v>14.761388286334057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1</v>
      </c>
      <c r="H14" s="74">
        <v>1</v>
      </c>
      <c r="I14" s="75">
        <f>IF(G14&gt;0,H14*100/G14,0)</f>
        <v>100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46">
        <f>J16</f>
        <v>263540</v>
      </c>
      <c r="K15" s="435">
        <f>K16</f>
        <v>22616.57</v>
      </c>
      <c r="L15" s="47">
        <f>L16</f>
        <v>8.5818357744554898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436">
        <f>SUM(J17)</f>
        <v>263540</v>
      </c>
      <c r="K16" s="436">
        <f>SUM(K17)</f>
        <v>22616.57</v>
      </c>
      <c r="L16" s="437">
        <f>L17</f>
        <v>8.5818357744554898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100</v>
      </c>
      <c r="H17" s="438">
        <v>0</v>
      </c>
      <c r="I17" s="106">
        <f>IF(G17&gt;0,H17*100/G17,0)</f>
        <v>0</v>
      </c>
      <c r="J17" s="107">
        <f>'[1]ฟอร์มคีย์ผลเบิกจ่าย 64-จังหวัด'!$AG$24</f>
        <v>263540</v>
      </c>
      <c r="K17" s="109">
        <f>'[1]ฟอร์มคีย์ผลเบิกจ่าย 64-จังหวัด'!$AJ$24</f>
        <v>22616.57</v>
      </c>
      <c r="L17" s="109">
        <f>IF(J17&gt;0,K17*100/J17,0)</f>
        <v>8.5818357744554898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50</v>
      </c>
      <c r="H18" s="439">
        <v>0</v>
      </c>
      <c r="I18" s="117">
        <f>IF(G18&gt;0,H18*100/G18,0)</f>
        <v>0</v>
      </c>
      <c r="J18" s="118"/>
      <c r="K18" s="120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1698805</v>
      </c>
      <c r="K19" s="128">
        <f>K20</f>
        <v>315405.01</v>
      </c>
      <c r="L19" s="129">
        <f>IF(J19&gt;0,K19*100/J19,0)</f>
        <v>18.56628688990202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1698805</v>
      </c>
      <c r="K20" s="137">
        <f>SUM(K21,K30)</f>
        <v>315405.01</v>
      </c>
      <c r="L20" s="138">
        <f>IF(J20&gt;0,K20*100/J20,0)</f>
        <v>18.56628688990202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200</v>
      </c>
      <c r="H21" s="293">
        <f>SUM(H27:H28)</f>
        <v>70</v>
      </c>
      <c r="I21" s="146">
        <f>IF(G21&gt;0,H21*100/G21,0)</f>
        <v>35</v>
      </c>
      <c r="J21" s="147">
        <f>'[1]ฟอร์มคีย์ผลเบิกจ่าย 64-จังหวัด'!$AO$24</f>
        <v>1670400</v>
      </c>
      <c r="K21" s="147">
        <f>'[1]ฟอร์มคีย์ผลเบิกจ่าย 64-จังหวัด'!$AR$24</f>
        <v>294001.01</v>
      </c>
      <c r="L21" s="148">
        <f>IF(J21&gt;0,K21*100/J21,0)</f>
        <v>17.600635177203063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2</v>
      </c>
      <c r="H23" s="155">
        <v>0</v>
      </c>
      <c r="I23" s="156">
        <f>IF(G23&gt;0,H23*100/G23,0)</f>
        <v>0</v>
      </c>
      <c r="J23" s="157">
        <v>32000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16000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100000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200</v>
      </c>
      <c r="H28" s="155">
        <v>70</v>
      </c>
      <c r="I28" s="163">
        <f>IF(G28&gt;0,H28*100/G28,0)</f>
        <v>35</v>
      </c>
      <c r="J28" s="157">
        <v>1300400</v>
      </c>
      <c r="K28" s="440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126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13</v>
      </c>
      <c r="I30" s="171">
        <f>IF(G30&gt;0,H30*100/G30,0)</f>
        <v>100</v>
      </c>
      <c r="J30" s="172">
        <f>'[1]ฟอร์มคีย์ผลเบิกจ่าย 64-จังหวัด'!$AW$24</f>
        <v>28405</v>
      </c>
      <c r="K30" s="172">
        <f>'[1]ฟอร์มคีย์ผลเบิกจ่าย 64-จังหวัด'!$AZ$24</f>
        <v>21404</v>
      </c>
      <c r="L30" s="173">
        <f>IF(J30&gt;0,K30*100/J30,0)</f>
        <v>75.352930822038374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1241574</v>
      </c>
      <c r="K31" s="181">
        <f>SUM(K32,K35,K38)</f>
        <v>273908.68</v>
      </c>
      <c r="L31" s="182">
        <f t="shared" ref="L31:L39" si="1">IF(J31&gt;0,K31*100/J31,0)</f>
        <v>22.061405925059642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248460</v>
      </c>
      <c r="K32" s="422">
        <f>SUM(K33:K34)</f>
        <v>22233.34</v>
      </c>
      <c r="L32" s="191">
        <f t="shared" si="1"/>
        <v>8.9484585043870233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42</v>
      </c>
      <c r="H33" s="197">
        <v>0</v>
      </c>
      <c r="I33" s="199">
        <f>IF(G33&gt;0,H33*100/G33,0)</f>
        <v>0</v>
      </c>
      <c r="J33" s="200">
        <f>'[1]ฟอร์มคีย์ผลเบิกจ่าย 64-จังหวัด'!$BE$24</f>
        <v>248460</v>
      </c>
      <c r="K33" s="200">
        <f>'[1]ฟอร์มคีย์ผลเบิกจ่าย 64-จังหวัด'!$BH$24</f>
        <v>22233.34</v>
      </c>
      <c r="L33" s="201">
        <f t="shared" si="1"/>
        <v>8.9484585043870233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0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64-จังหวัด'!$BM$24</f>
        <v>0</v>
      </c>
      <c r="K34" s="203">
        <f>'[1]ฟอร์มคีย์ผลเบิกจ่าย 64-จังหวัด'!$BP$24</f>
        <v>0</v>
      </c>
      <c r="L34" s="203">
        <f t="shared" si="1"/>
        <v>0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1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64-จังหวัด'!$BU$24</f>
        <v>0</v>
      </c>
      <c r="K36" s="203">
        <f>'[1]ฟอร์มคีย์ผลเบิกจ่าย 64-จังหวัด'!$BX$24</f>
        <v>0</v>
      </c>
      <c r="L36" s="203">
        <f t="shared" si="1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64-จังหวัด'!$CC$24</f>
        <v>0</v>
      </c>
      <c r="K37" s="220">
        <f>'[1]ฟอร์มคีย์ผลเบิกจ่าย 64-จังหวัด'!$CF$24</f>
        <v>0</v>
      </c>
      <c r="L37" s="220">
        <f t="shared" si="1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993114</v>
      </c>
      <c r="K38" s="228">
        <f>SUM(K39,K68,K70,K75,K76)</f>
        <v>251675.34</v>
      </c>
      <c r="L38" s="229">
        <f t="shared" si="1"/>
        <v>25.342039282499289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64-จังหวัด'!$CK$24</f>
        <v>607800</v>
      </c>
      <c r="K39" s="148">
        <f>'[1]ฟอร์มคีย์ผลเบิกจ่าย 64-จังหวัด'!$CN$24</f>
        <v>156724.34</v>
      </c>
      <c r="L39" s="148">
        <f t="shared" si="1"/>
        <v>25.785511681474169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2">SUM(G49,G58)</f>
        <v>111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2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2"/>
        <v>111</v>
      </c>
      <c r="H42" s="428">
        <f>SUM(H51,H60)</f>
        <v>23</v>
      </c>
      <c r="I42" s="429">
        <f>IF(G42&gt;0,H42*100/G42,0)</f>
        <v>20.72072072072072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2"/>
        <v>0</v>
      </c>
      <c r="H43" s="428">
        <f>SUM(H52,H61)</f>
        <v>147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24</v>
      </c>
      <c r="I45" s="258">
        <f t="shared" ref="I45:I52" si="3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550</v>
      </c>
      <c r="H46" s="155">
        <v>104</v>
      </c>
      <c r="I46" s="156">
        <f t="shared" si="3"/>
        <v>18.90909090909091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106</v>
      </c>
      <c r="H47" s="155">
        <v>23</v>
      </c>
      <c r="I47" s="156">
        <f t="shared" si="3"/>
        <v>21.69811320754717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156">
        <f t="shared" si="3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106</v>
      </c>
      <c r="H49" s="155">
        <v>0</v>
      </c>
      <c r="I49" s="156">
        <f t="shared" si="3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156">
        <f t="shared" si="3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106</v>
      </c>
      <c r="H51" s="155">
        <v>23</v>
      </c>
      <c r="I51" s="156">
        <f t="shared" si="3"/>
        <v>21.69811320754717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155">
        <v>147</v>
      </c>
      <c r="I52" s="258">
        <f t="shared" si="3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261">
        <v>0</v>
      </c>
      <c r="I54" s="258">
        <f t="shared" ref="I54:I61" si="4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0</v>
      </c>
      <c r="H55" s="261">
        <v>0</v>
      </c>
      <c r="I55" s="258">
        <f t="shared" si="4"/>
        <v>0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5</v>
      </c>
      <c r="H56" s="261">
        <v>0</v>
      </c>
      <c r="I56" s="258">
        <f t="shared" si="4"/>
        <v>0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4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5</v>
      </c>
      <c r="H58" s="261">
        <v>0</v>
      </c>
      <c r="I58" s="258">
        <f t="shared" si="4"/>
        <v>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4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5</v>
      </c>
      <c r="H60" s="261">
        <v>0</v>
      </c>
      <c r="I60" s="258">
        <f t="shared" si="4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4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430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261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261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85" si="5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261">
        <v>0</v>
      </c>
      <c r="I66" s="156">
        <f t="shared" si="5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431">
        <v>0</v>
      </c>
      <c r="I67" s="218">
        <f t="shared" si="5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280">
        <v>0</v>
      </c>
      <c r="I68" s="281">
        <f t="shared" si="5"/>
        <v>0</v>
      </c>
      <c r="J68" s="282">
        <f>'[1]ฟอร์มคีย์ผลเบิกจ่าย 64-จังหวัด'!$CS$24</f>
        <v>0</v>
      </c>
      <c r="K68" s="282">
        <f>'[1]ฟอร์มคีย์ผลเบิกจ่าย 64-จังหวัด'!$CV$24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5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600</v>
      </c>
      <c r="H70" s="293">
        <f>SUM(H72:H74)</f>
        <v>297</v>
      </c>
      <c r="I70" s="285">
        <f t="shared" si="5"/>
        <v>49.5</v>
      </c>
      <c r="J70" s="173">
        <f>'[1]ฟอร์มคีย์ผลเบิกจ่าย 64-จังหวัด'!$DA$24</f>
        <v>44520</v>
      </c>
      <c r="K70" s="286">
        <f>'[1]ฟอร์มคีย์ผลเบิกจ่าย 64-จังหวัด'!$DD$24</f>
        <v>11871</v>
      </c>
      <c r="L70" s="286">
        <f>IF(J70&gt;0,K70*100/J70,0)</f>
        <v>26.664420485175203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12</v>
      </c>
      <c r="H71" s="321">
        <v>3</v>
      </c>
      <c r="I71" s="156">
        <f t="shared" si="5"/>
        <v>25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600</v>
      </c>
      <c r="H72" s="155">
        <v>297</v>
      </c>
      <c r="I72" s="156">
        <f t="shared" si="5"/>
        <v>49.5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5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5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5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64-จังหวัด'!$DI$24</f>
        <v>340794</v>
      </c>
      <c r="K76" s="286">
        <f>'[1]ฟอร์มคีย์ผลเบิกจ่าย 64-จังหวัด'!$DL$24</f>
        <v>83080</v>
      </c>
      <c r="L76" s="286">
        <f>IF(J76&gt;0,K76*100/J76,0)</f>
        <v>24.378363468840416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1798.2425000000003</v>
      </c>
      <c r="H77" s="301">
        <v>0</v>
      </c>
      <c r="I77" s="302">
        <f t="shared" si="5"/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[2]ตรวจสอบการถือครอง!$AG$27</f>
        <v>2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[2]ตรวจสอบการถือครอง!$AH$27</f>
        <v>35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1036940</v>
      </c>
      <c r="K99" s="356">
        <f>SUM(K100:K108)</f>
        <v>197336.66999999998</v>
      </c>
      <c r="L99" s="356">
        <f>IF(J99&gt;0,K99*100/J99,0)</f>
        <v>19.030673905915481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7">IF(G100&gt;0,H100*100/G100,0)</f>
        <v>0</v>
      </c>
      <c r="J100" s="289">
        <v>0</v>
      </c>
      <c r="K100" s="203">
        <v>22616.67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700</v>
      </c>
      <c r="H102" s="155">
        <v>0</v>
      </c>
      <c r="I102" s="156">
        <f t="shared" si="7"/>
        <v>0</v>
      </c>
      <c r="J102" s="289">
        <v>632160</v>
      </c>
      <c r="K102" s="203">
        <v>85920</v>
      </c>
      <c r="L102" s="203">
        <f>IF(J102&gt;0,K102*100/J102,0)</f>
        <v>13.591495823842065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70</v>
      </c>
      <c r="H103" s="155">
        <v>10</v>
      </c>
      <c r="I103" s="156">
        <f t="shared" si="7"/>
        <v>14.285714285714286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210</v>
      </c>
      <c r="H104" s="155">
        <v>210</v>
      </c>
      <c r="I104" s="156">
        <f t="shared" si="7"/>
        <v>100</v>
      </c>
      <c r="J104" s="289">
        <v>211580</v>
      </c>
      <c r="K104" s="203">
        <v>42720</v>
      </c>
      <c r="L104" s="203">
        <f>IF(J104&gt;0,K104*100/J104,0)</f>
        <v>20.19094432366008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70</v>
      </c>
      <c r="H105" s="155">
        <v>70</v>
      </c>
      <c r="I105" s="156">
        <f t="shared" si="7"/>
        <v>100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0</v>
      </c>
      <c r="H106" s="155">
        <v>0</v>
      </c>
      <c r="I106" s="156">
        <f t="shared" si="7"/>
        <v>0</v>
      </c>
      <c r="J106" s="289">
        <v>0</v>
      </c>
      <c r="K106" s="203">
        <v>0</v>
      </c>
      <c r="L106" s="203">
        <f t="shared" ref="L106:L115" si="8">IF(J106&gt;0,K106*100/J106,0)</f>
        <v>0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60</v>
      </c>
      <c r="H107" s="155">
        <v>0</v>
      </c>
      <c r="I107" s="156">
        <f t="shared" si="7"/>
        <v>0</v>
      </c>
      <c r="J107" s="289">
        <v>158100</v>
      </c>
      <c r="K107" s="203">
        <v>32100</v>
      </c>
      <c r="L107" s="203">
        <f t="shared" si="8"/>
        <v>20.30360531309298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22</v>
      </c>
      <c r="I108" s="156">
        <f t="shared" si="7"/>
        <v>100</v>
      </c>
      <c r="J108" s="289">
        <v>35100</v>
      </c>
      <c r="K108" s="203">
        <v>13980</v>
      </c>
      <c r="L108" s="203">
        <f t="shared" si="8"/>
        <v>39.82905982905983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261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261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261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261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261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9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[3]พ.ย.63!$D$22</f>
        <v>9020000</v>
      </c>
      <c r="H131" s="155">
        <f>[3]พ.ย.63!$F$22</f>
        <v>1987000</v>
      </c>
      <c r="I131" s="156">
        <f t="shared" ref="I131:I138" si="10">IF(G131&gt;0,H131*100/G131,0)</f>
        <v>22.028824833702881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[3]พ.ย.63!$C$22</f>
        <v>292</v>
      </c>
      <c r="H132" s="155">
        <f>[3]พ.ย.63!$E$22</f>
        <v>68</v>
      </c>
      <c r="I132" s="156">
        <f t="shared" si="10"/>
        <v>23.287671232876711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[3]พ.ย.63!$I$22</f>
        <v>5511621.9400000004</v>
      </c>
      <c r="H133" s="155">
        <f>[3]พ.ย.63!$K$22</f>
        <v>91258.48</v>
      </c>
      <c r="I133" s="156">
        <f t="shared" si="10"/>
        <v>1.6557463663772265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[3]พ.ย.63!$H$22</f>
        <v>204</v>
      </c>
      <c r="H134" s="155">
        <f>[3]พ.ย.63!$J$22</f>
        <v>28</v>
      </c>
      <c r="I134" s="156">
        <f t="shared" si="10"/>
        <v>13.725490196078431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[3]พ.ย.63!$N$22</f>
        <v>3425055.919999999</v>
      </c>
      <c r="H135" s="155">
        <f>[3]พ.ย.63!$P$22</f>
        <v>92294.400000000009</v>
      </c>
      <c r="I135" s="156">
        <f t="shared" si="10"/>
        <v>2.6946830111900781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[3]พ.ย.63!$M$22</f>
        <v>410</v>
      </c>
      <c r="H136" s="155">
        <f>[3]พ.ย.63!$O$22</f>
        <v>17</v>
      </c>
      <c r="I136" s="156">
        <f t="shared" si="10"/>
        <v>4.1463414634146343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[3]พ.ย.63!$S$22</f>
        <v>7000000</v>
      </c>
      <c r="H137" s="321">
        <f>[3]พ.ย.63!$U$22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[3]พ.ย.63!$R$22</f>
        <v>233</v>
      </c>
      <c r="H138" s="384">
        <f>[3]พ.ย.63!$T$22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view="pageBreakPreview" zoomScaleNormal="85" zoomScaleSheetLayoutView="100" workbookViewId="0">
      <pane xSplit="6" ySplit="7" topLeftCell="G6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0.875" style="402" bestFit="1" customWidth="1"/>
    <col min="8" max="8" width="9.625" style="402" bestFit="1" customWidth="1"/>
    <col min="9" max="9" width="6.625" style="1" bestFit="1" customWidth="1"/>
    <col min="10" max="10" width="11.125" style="1" bestFit="1" customWidth="1"/>
    <col min="11" max="11" width="11.625" style="1" bestFit="1" customWidth="1"/>
    <col min="12" max="12" width="6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14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35">
        <f>SUM(J9,J15,J19,J31)</f>
        <v>2497931</v>
      </c>
      <c r="K8" s="35">
        <f>SUM(K9,K15,K19,K31)</f>
        <v>548437.54</v>
      </c>
      <c r="L8" s="37">
        <f>IF(J8&gt;0,K8*100/J8,0)</f>
        <v>21.955672114241747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6">
        <f>SUM(J10)</f>
        <v>603500</v>
      </c>
      <c r="K9" s="46">
        <f>SUM(K10)</f>
        <v>0</v>
      </c>
      <c r="L9" s="47">
        <f t="shared" ref="J9:L10" si="0">L10</f>
        <v>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55">
        <f t="shared" si="0"/>
        <v>603500</v>
      </c>
      <c r="K10" s="56">
        <f t="shared" si="0"/>
        <v>0</v>
      </c>
      <c r="L10" s="57">
        <f t="shared" si="0"/>
        <v>0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1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64-จังหวัด'!$Y$25</f>
        <v>603500</v>
      </c>
      <c r="K11" s="66">
        <f>'[1]ฟอร์มคีย์ผลเบิกจ่าย 64-จังหวัด'!$AB$25</f>
        <v>0</v>
      </c>
      <c r="L11" s="67">
        <f>IF(J11&gt;0,K11*100/J11,0)</f>
        <v>0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1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0</v>
      </c>
      <c r="K15" s="85">
        <f>K16</f>
        <v>0</v>
      </c>
      <c r="L15" s="86">
        <f>L16</f>
        <v>0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96">
        <f>SUM(J17)</f>
        <v>0</v>
      </c>
      <c r="K16" s="96">
        <f>SUM(K17)</f>
        <v>0</v>
      </c>
      <c r="L16" s="97">
        <f>L17</f>
        <v>0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0</v>
      </c>
      <c r="H17" s="105">
        <v>0</v>
      </c>
      <c r="I17" s="106">
        <f>IF(G17&gt;0,H17*100/G17,0)</f>
        <v>0</v>
      </c>
      <c r="J17" s="107">
        <f>'[1]ฟอร์มคีย์ผลเบิกจ่าย 64-จังหวัด'!$AG$25</f>
        <v>0</v>
      </c>
      <c r="K17" s="108">
        <f>'[1]ฟอร์มคีย์ผลเบิกจ่าย 64-จังหวัด'!$AJ$25</f>
        <v>0</v>
      </c>
      <c r="L17" s="109">
        <f>IF(J17&gt;0,K17*100/J17,0)</f>
        <v>0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0</v>
      </c>
      <c r="H18" s="116">
        <v>0</v>
      </c>
      <c r="I18" s="117">
        <f>IF(G18&gt;0,H18*100/G18,0)</f>
        <v>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113405</v>
      </c>
      <c r="K19" s="128">
        <f>K20</f>
        <v>26450</v>
      </c>
      <c r="L19" s="129">
        <f>IF(J19&gt;0,K19*100/J19,0)</f>
        <v>23.323486618755787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113405</v>
      </c>
      <c r="K20" s="137">
        <f>SUM(K21,K30)</f>
        <v>26450</v>
      </c>
      <c r="L20" s="138">
        <f>IF(J20&gt;0,K20*100/J20,0)</f>
        <v>23.323486618755787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145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64-จังหวัด'!$AO$25</f>
        <v>85000</v>
      </c>
      <c r="K21" s="148">
        <f>'[1]ฟอร์มคีย์ผลเบิกจ่าย 64-จังหวัด'!$AR$25</f>
        <v>0</v>
      </c>
      <c r="L21" s="148">
        <f>IF(J21&gt;0,K21*100/J21,0)</f>
        <v>0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4</v>
      </c>
      <c r="H23" s="155">
        <v>0</v>
      </c>
      <c r="I23" s="156">
        <f>IF(G23&gt;0,H23*100/G23,0)</f>
        <v>0</v>
      </c>
      <c r="J23" s="157">
        <v>64000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11000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30000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155">
        <v>0</v>
      </c>
      <c r="I28" s="163">
        <f>IF(G28&gt;0,H28*100/G28,0)</f>
        <v>0</v>
      </c>
      <c r="J28" s="157">
        <v>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13</v>
      </c>
      <c r="I30" s="171">
        <f>IF(G30&gt;0,H30*100/G30,0)</f>
        <v>100</v>
      </c>
      <c r="J30" s="172">
        <f>'[1]ฟอร์มคีย์ผลเบิกจ่าย 64-จังหวัด'!$AW$25</f>
        <v>28405</v>
      </c>
      <c r="K30" s="173">
        <f>'[1]ฟอร์มคีย์ผลเบิกจ่าย 64-จังหวัด'!$AZ$25</f>
        <v>26450</v>
      </c>
      <c r="L30" s="173">
        <f>IF(J30&gt;0,K30*100/J30,0)</f>
        <v>93.117408906882588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1781026</v>
      </c>
      <c r="K31" s="181">
        <f>SUM(K32,K35,K38)</f>
        <v>521987.54</v>
      </c>
      <c r="L31" s="182">
        <f t="shared" ref="L31:L39" si="1">IF(J31&gt;0,K31*100/J31,0)</f>
        <v>29.308249290015979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433540</v>
      </c>
      <c r="K32" s="422">
        <f>SUM(K33:K34)</f>
        <v>113791.93</v>
      </c>
      <c r="L32" s="191">
        <f t="shared" si="1"/>
        <v>26.247158278359553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15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64-จังหวัด'!$BE$25</f>
        <v>207500</v>
      </c>
      <c r="K33" s="201">
        <f>'[1]ฟอร์มคีย์ผลเบิกจ่าย 64-จังหวัด'!$BH$25</f>
        <v>44041.93</v>
      </c>
      <c r="L33" s="201">
        <f t="shared" si="1"/>
        <v>21.225026506024097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55</v>
      </c>
      <c r="H34" s="155">
        <v>55</v>
      </c>
      <c r="I34" s="156">
        <f>IF(G34&gt;0,H34*100/G34,0)</f>
        <v>100</v>
      </c>
      <c r="J34" s="163">
        <f>'[1]ฟอร์มคีย์ผลเบิกจ่าย 64-จังหวัด'!$BM$25</f>
        <v>226040</v>
      </c>
      <c r="K34" s="203">
        <f>'[1]ฟอร์มคีย์ผลเบิกจ่าย 64-จังหวัด'!$BP$25</f>
        <v>69750</v>
      </c>
      <c r="L34" s="203">
        <f t="shared" si="1"/>
        <v>30.85737037692444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1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64-จังหวัด'!$BU$25</f>
        <v>0</v>
      </c>
      <c r="K36" s="203">
        <f>'[1]ฟอร์มคีย์ผลเบิกจ่าย 64-จังหวัด'!$BX$25</f>
        <v>0</v>
      </c>
      <c r="L36" s="203">
        <f t="shared" si="1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64-จังหวัด'!$CC$25</f>
        <v>0</v>
      </c>
      <c r="K37" s="220">
        <f>'[1]ฟอร์มคีย์ผลเบิกจ่าย 64-จังหวัด'!$CF$25</f>
        <v>0</v>
      </c>
      <c r="L37" s="220">
        <f t="shared" si="1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1347486</v>
      </c>
      <c r="K38" s="228">
        <f>SUM(K39,K68,K70,K75,K76)</f>
        <v>408195.61</v>
      </c>
      <c r="L38" s="229">
        <f t="shared" si="1"/>
        <v>30.293124381255168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64-จังหวัด'!$CK$25</f>
        <v>855950</v>
      </c>
      <c r="K39" s="147">
        <f>'[1]ฟอร์มคีย์ผลเบิกจ่าย 64-จังหวัด'!$CN$25</f>
        <v>245457.22</v>
      </c>
      <c r="L39" s="148">
        <f t="shared" si="1"/>
        <v>28.676583912611719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2">SUM(G49,G58)</f>
        <v>773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2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2"/>
        <v>773</v>
      </c>
      <c r="H42" s="428">
        <f>SUM(H51,H60)</f>
        <v>0</v>
      </c>
      <c r="I42" s="243">
        <f>IF(G42&gt;0,H42*100/G42,0)</f>
        <v>0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2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34</v>
      </c>
      <c r="I45" s="258">
        <f t="shared" ref="I45:I52" si="3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2000</v>
      </c>
      <c r="H46" s="155">
        <v>391</v>
      </c>
      <c r="I46" s="258">
        <f t="shared" si="3"/>
        <v>19.55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540</v>
      </c>
      <c r="H47" s="155">
        <v>0</v>
      </c>
      <c r="I47" s="258">
        <f t="shared" si="3"/>
        <v>0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258">
        <f t="shared" si="3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540</v>
      </c>
      <c r="H49" s="155">
        <v>0</v>
      </c>
      <c r="I49" s="258">
        <f t="shared" si="3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258">
        <f t="shared" si="3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540</v>
      </c>
      <c r="H51" s="155">
        <v>0</v>
      </c>
      <c r="I51" s="258">
        <f t="shared" si="3"/>
        <v>0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155">
        <v>0</v>
      </c>
      <c r="I52" s="258">
        <f t="shared" si="3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155">
        <v>24</v>
      </c>
      <c r="I54" s="156">
        <f t="shared" ref="I54:I75" si="4">IF(G54&gt;0,H54*100/G54,0)</f>
        <v>0</v>
      </c>
      <c r="J54" s="163"/>
      <c r="K54" s="259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203</v>
      </c>
      <c r="H55" s="155">
        <v>24</v>
      </c>
      <c r="I55" s="156">
        <f t="shared" si="4"/>
        <v>11.822660098522167</v>
      </c>
      <c r="J55" s="163"/>
      <c r="K55" s="259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233</v>
      </c>
      <c r="H56" s="261">
        <v>0</v>
      </c>
      <c r="I56" s="258">
        <f t="shared" si="4"/>
        <v>0</v>
      </c>
      <c r="J56" s="163"/>
      <c r="K56" s="259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4"/>
        <v>0</v>
      </c>
      <c r="J57" s="163"/>
      <c r="K57" s="259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233</v>
      </c>
      <c r="H58" s="261">
        <v>0</v>
      </c>
      <c r="I58" s="258">
        <f t="shared" si="4"/>
        <v>0</v>
      </c>
      <c r="J58" s="163"/>
      <c r="K58" s="259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4"/>
        <v>0</v>
      </c>
      <c r="J59" s="163"/>
      <c r="K59" s="259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233</v>
      </c>
      <c r="H60" s="261">
        <v>0</v>
      </c>
      <c r="I60" s="258">
        <f t="shared" si="4"/>
        <v>0</v>
      </c>
      <c r="J60" s="163"/>
      <c r="K60" s="259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4"/>
        <v>0</v>
      </c>
      <c r="J61" s="163"/>
      <c r="K61" s="259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430">
        <v>0</v>
      </c>
      <c r="I62" s="269">
        <f t="shared" si="4"/>
        <v>0</v>
      </c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261">
        <v>0</v>
      </c>
      <c r="I63" s="156">
        <f t="shared" si="4"/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261">
        <v>0</v>
      </c>
      <c r="I64" s="156">
        <f t="shared" si="4"/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si="4"/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261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431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434">
        <v>0</v>
      </c>
      <c r="I68" s="281">
        <f t="shared" si="4"/>
        <v>0</v>
      </c>
      <c r="J68" s="282">
        <f>'[1]ฟอร์มคีย์ผลเบิกจ่าย 64-จังหวัด'!$CS$25</f>
        <v>0</v>
      </c>
      <c r="K68" s="283">
        <f>'[1]ฟอร์มคีย์ผลเบิกจ่าย 64-จังหวัด'!$CV$25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2000</v>
      </c>
      <c r="H70" s="293">
        <f>SUM(H72:H74)</f>
        <v>1770</v>
      </c>
      <c r="I70" s="285">
        <f t="shared" si="4"/>
        <v>88.5</v>
      </c>
      <c r="J70" s="173">
        <f>'[1]ฟอร์มคีย์ผลเบิกจ่าย 64-จังหวัด'!$DA$25</f>
        <v>85240</v>
      </c>
      <c r="K70" s="286">
        <f>'[1]ฟอร์มคีย์ผลเบิกจ่าย 64-จังหวัด'!$DD$25</f>
        <v>35590</v>
      </c>
      <c r="L70" s="286">
        <f>IF(J70&gt;0,K70*100/J70,0)</f>
        <v>41.752698263725954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17</v>
      </c>
      <c r="H71" s="321">
        <v>10</v>
      </c>
      <c r="I71" s="156">
        <f t="shared" si="4"/>
        <v>58.823529411764703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2000</v>
      </c>
      <c r="H72" s="155">
        <v>1770</v>
      </c>
      <c r="I72" s="156">
        <f t="shared" si="4"/>
        <v>88.5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64-จังหวัด'!$DI$25</f>
        <v>406296</v>
      </c>
      <c r="K76" s="173">
        <f>'[1]ฟอร์มคีย์ผลเบิกจ่าย 64-จังหวัด'!$DL$25</f>
        <v>127148.39000000001</v>
      </c>
      <c r="L76" s="286">
        <f>IF(J76&gt;0,K76*100/J76,0)</f>
        <v>31.294521728001264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9031.8974999999937</v>
      </c>
      <c r="H77" s="301">
        <v>0</v>
      </c>
      <c r="I77" s="302">
        <f t="shared" ref="I77:I85" si="5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[2]ตรวจสอบการถือครอง!$AG$28</f>
        <v>38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[2]ตรวจสอบการถือครอง!$AH$28</f>
        <v>470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1311500</v>
      </c>
      <c r="K99" s="356">
        <f>SUM(K100:K108)</f>
        <v>135350</v>
      </c>
      <c r="L99" s="356">
        <f>IF(J99&gt;0,K99*100/J99,0)</f>
        <v>10.320243995425086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140</v>
      </c>
      <c r="H100" s="155">
        <v>0</v>
      </c>
      <c r="I100" s="156">
        <f t="shared" ref="I100:I108" si="7">IF(G100&gt;0,H100*100/G100,0)</f>
        <v>0</v>
      </c>
      <c r="J100" s="289">
        <v>491120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80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300</v>
      </c>
      <c r="H102" s="155">
        <v>0</v>
      </c>
      <c r="I102" s="156">
        <f t="shared" si="7"/>
        <v>0</v>
      </c>
      <c r="J102" s="289">
        <v>290480</v>
      </c>
      <c r="K102" s="203">
        <v>0</v>
      </c>
      <c r="L102" s="203">
        <f>IF(J102&gt;0,K102*100/J102,0)</f>
        <v>0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30</v>
      </c>
      <c r="H103" s="155">
        <v>0</v>
      </c>
      <c r="I103" s="156">
        <f t="shared" si="7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450</v>
      </c>
      <c r="H104" s="155">
        <v>0</v>
      </c>
      <c r="I104" s="156">
        <f t="shared" si="7"/>
        <v>0</v>
      </c>
      <c r="J104" s="289">
        <v>375100</v>
      </c>
      <c r="K104" s="203">
        <v>135350</v>
      </c>
      <c r="L104" s="203">
        <f>IF(J104&gt;0,K104*100/J104,0)</f>
        <v>36.083711010397231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150</v>
      </c>
      <c r="H105" s="155">
        <v>150</v>
      </c>
      <c r="I105" s="156">
        <f t="shared" si="7"/>
        <v>100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0</v>
      </c>
      <c r="H106" s="155">
        <v>0</v>
      </c>
      <c r="I106" s="156">
        <f t="shared" si="7"/>
        <v>0</v>
      </c>
      <c r="J106" s="289">
        <v>0</v>
      </c>
      <c r="K106" s="203">
        <v>0</v>
      </c>
      <c r="L106" s="203">
        <f t="shared" ref="L106:L115" si="8">IF(J106&gt;0,K106*100/J106,0)</f>
        <v>0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35</v>
      </c>
      <c r="H107" s="155">
        <v>0</v>
      </c>
      <c r="I107" s="156">
        <f t="shared" si="7"/>
        <v>0</v>
      </c>
      <c r="J107" s="289">
        <v>119700</v>
      </c>
      <c r="K107" s="203">
        <v>0</v>
      </c>
      <c r="L107" s="203">
        <f t="shared" si="8"/>
        <v>0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0</v>
      </c>
      <c r="I108" s="156">
        <f t="shared" si="7"/>
        <v>0</v>
      </c>
      <c r="J108" s="289">
        <v>35100</v>
      </c>
      <c r="K108" s="203">
        <v>0</v>
      </c>
      <c r="L108" s="203">
        <f t="shared" si="8"/>
        <v>0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30915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261">
        <v>0</v>
      </c>
      <c r="I110" s="156">
        <f>IF(G110&gt;0,H110*100/G110,0)</f>
        <v>0</v>
      </c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261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261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261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261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1200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10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1</v>
      </c>
      <c r="I121" s="156">
        <f t="shared" si="9"/>
        <v>0</v>
      </c>
      <c r="J121" s="289">
        <v>500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100</v>
      </c>
      <c r="H122" s="155">
        <v>18</v>
      </c>
      <c r="I122" s="156">
        <f t="shared" si="9"/>
        <v>18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28375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1135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7</v>
      </c>
      <c r="H128" s="155">
        <v>2</v>
      </c>
      <c r="I128" s="156">
        <f t="shared" si="9"/>
        <v>28.571428571428573</v>
      </c>
      <c r="J128" s="289">
        <v>840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50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[3]พ.ย.63!$D$23</f>
        <v>8100587.6600000001</v>
      </c>
      <c r="H131" s="155">
        <f>[3]พ.ย.63!$F$23</f>
        <v>253299.47</v>
      </c>
      <c r="I131" s="156">
        <f t="shared" ref="I131:I138" si="10">IF(G131&gt;0,H131*100/G131,0)</f>
        <v>3.1269270901266935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[3]พ.ย.63!$C$23</f>
        <v>512</v>
      </c>
      <c r="H132" s="155">
        <f>[3]พ.ย.63!$E$23</f>
        <v>28</v>
      </c>
      <c r="I132" s="156">
        <f t="shared" si="10"/>
        <v>5.46875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[3]พ.ย.63!$I$23</f>
        <v>8873954.4500000011</v>
      </c>
      <c r="H133" s="155">
        <f>[3]พ.ย.63!$K$23</f>
        <v>367050.13</v>
      </c>
      <c r="I133" s="156">
        <f t="shared" si="10"/>
        <v>4.1362633994588505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[3]พ.ย.63!$H$23</f>
        <v>241</v>
      </c>
      <c r="H134" s="155">
        <f>[3]พ.ย.63!$J$23</f>
        <v>63</v>
      </c>
      <c r="I134" s="156">
        <f t="shared" si="10"/>
        <v>26.141078838174273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[3]พ.ย.63!$N$23</f>
        <v>1345801.3799999997</v>
      </c>
      <c r="H135" s="155">
        <f>[3]พ.ย.63!$P$23</f>
        <v>101345.54</v>
      </c>
      <c r="I135" s="156">
        <f t="shared" si="10"/>
        <v>7.5304975538069385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[3]พ.ย.63!$M$23</f>
        <v>131</v>
      </c>
      <c r="H136" s="155">
        <f>[3]พ.ย.63!$O$23</f>
        <v>12</v>
      </c>
      <c r="I136" s="156">
        <f t="shared" si="10"/>
        <v>9.1603053435114496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[3]พ.ย.63!$S$23</f>
        <v>5000000</v>
      </c>
      <c r="H137" s="321">
        <f>[3]พ.ย.63!$U$23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[3]พ.ย.63!$R$23</f>
        <v>100</v>
      </c>
      <c r="H138" s="384">
        <f>[3]พ.ย.63!$T$23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Z1000"/>
  <sheetViews>
    <sheetView view="pageBreakPreview" zoomScale="85" zoomScaleNormal="85" zoomScaleSheetLayoutView="85" workbookViewId="0">
      <pane xSplit="6" ySplit="7" topLeftCell="G6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1.75" style="402" bestFit="1" customWidth="1"/>
    <col min="8" max="8" width="10.875" style="402" bestFit="1" customWidth="1"/>
    <col min="9" max="9" width="6.625" style="1" bestFit="1" customWidth="1"/>
    <col min="10" max="10" width="11.75" style="1" bestFit="1" customWidth="1"/>
    <col min="11" max="11" width="11.625" style="1" bestFit="1" customWidth="1"/>
    <col min="12" max="12" width="6.6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15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SUM(J10,J16,J20,J32,J35,J38)</f>
        <v>1742919</v>
      </c>
      <c r="K8" s="405">
        <f>SUM(K10,K16,K20,K32,K35,K38)</f>
        <v>308898.8</v>
      </c>
      <c r="L8" s="406">
        <f>IF(J8&gt;0,K8*100/J8,0)</f>
        <v>17.723072615537497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09">
        <f>SUM(J10)</f>
        <v>0</v>
      </c>
      <c r="K9" s="409">
        <f>SUM(K10)</f>
        <v>0</v>
      </c>
      <c r="L9" s="410">
        <f t="shared" ref="J9:L10" si="0">L10</f>
        <v>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412">
        <f t="shared" si="0"/>
        <v>0</v>
      </c>
      <c r="K10" s="413">
        <f t="shared" si="0"/>
        <v>0</v>
      </c>
      <c r="L10" s="414">
        <f t="shared" si="0"/>
        <v>0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0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64-จังหวัด'!$Y$26</f>
        <v>0</v>
      </c>
      <c r="K11" s="66">
        <f>'[1]ฟอร์มคีย์ผลเบิกจ่าย 64-จังหวัด'!$AB$26</f>
        <v>0</v>
      </c>
      <c r="L11" s="67">
        <f>IF(J11&gt;0,K11*100/J11,0)</f>
        <v>0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0</v>
      </c>
      <c r="K15" s="85">
        <f>K16</f>
        <v>0</v>
      </c>
      <c r="L15" s="86">
        <f>L16</f>
        <v>0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96">
        <f>SUM(J17)</f>
        <v>0</v>
      </c>
      <c r="K16" s="96">
        <f>SUM(K17)</f>
        <v>0</v>
      </c>
      <c r="L16" s="97">
        <f>L17</f>
        <v>0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0</v>
      </c>
      <c r="H17" s="105">
        <v>0</v>
      </c>
      <c r="I17" s="106">
        <f>IF(G17&gt;0,H17*100/G17,0)</f>
        <v>0</v>
      </c>
      <c r="J17" s="107">
        <f>'[1]ฟอร์มคีย์ผลเบิกจ่าย 64-จังหวัด'!$AG$26</f>
        <v>0</v>
      </c>
      <c r="K17" s="108">
        <f>'[1]ฟอร์มคีย์ผลเบิกจ่าย 64-จังหวัด'!$AJ$26</f>
        <v>0</v>
      </c>
      <c r="L17" s="109">
        <f>IF(J17&gt;0,K17*100/J17,0)</f>
        <v>0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0</v>
      </c>
      <c r="H18" s="116">
        <v>0</v>
      </c>
      <c r="I18" s="117">
        <f>IF(G18&gt;0,H18*100/G18,0)</f>
        <v>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125405</v>
      </c>
      <c r="K19" s="128">
        <f>K20</f>
        <v>28466</v>
      </c>
      <c r="L19" s="129">
        <f>IF(J19&gt;0,K19*100/J19,0)</f>
        <v>22.699254415693154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125405</v>
      </c>
      <c r="K20" s="137">
        <f>SUM(K21,K30)</f>
        <v>28466</v>
      </c>
      <c r="L20" s="138">
        <f>IF(J20&gt;0,K20*100/J20,0)</f>
        <v>22.699254415693154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145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64-จังหวัด'!$AO$26</f>
        <v>97000</v>
      </c>
      <c r="K21" s="148">
        <f>'[1]ฟอร์มคีย์ผลเบิกจ่าย 64-จังหวัด'!$AR$26</f>
        <v>0</v>
      </c>
      <c r="L21" s="148">
        <f>IF(J21&gt;0,K21*100/J21,0)</f>
        <v>0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1</v>
      </c>
      <c r="I22" s="156">
        <f>IF(G22&gt;0,H22*100/G22,0)</f>
        <v>25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55">
        <v>0</v>
      </c>
      <c r="I23" s="156">
        <f>IF(G23&gt;0,H23*100/G23,0)</f>
        <v>0</v>
      </c>
      <c r="J23" s="157">
        <v>48000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1</v>
      </c>
      <c r="H24" s="155">
        <v>0</v>
      </c>
      <c r="I24" s="156">
        <f>IF(G24&gt;0,H24*100/G24,0)</f>
        <v>0</v>
      </c>
      <c r="J24" s="157">
        <v>28000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11000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30000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155">
        <v>0</v>
      </c>
      <c r="I28" s="163">
        <f>IF(G28&gt;0,H28*100/G28,0)</f>
        <v>0</v>
      </c>
      <c r="J28" s="157">
        <v>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13</v>
      </c>
      <c r="I30" s="171">
        <f>IF(G30&gt;0,H30*100/G30,0)</f>
        <v>100</v>
      </c>
      <c r="J30" s="172">
        <f>'[1]ฟอร์มคีย์ผลเบิกจ่าย 64-จังหวัด'!$AW$26</f>
        <v>28405</v>
      </c>
      <c r="K30" s="173">
        <f>'[1]ฟอร์มคีย์ผลเบิกจ่าย 64-จังหวัด'!$AZ$26</f>
        <v>28466</v>
      </c>
      <c r="L30" s="173">
        <f>IF(J30&gt;0,K30*100/J30,0)</f>
        <v>100.21475092413307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1617514</v>
      </c>
      <c r="K31" s="181">
        <f>SUM(K32,K35,K38)</f>
        <v>280432.8</v>
      </c>
      <c r="L31" s="182">
        <f t="shared" ref="L31:L39" si="1">IF(J31&gt;0,K31*100/J31,0)</f>
        <v>17.337271887600355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207100</v>
      </c>
      <c r="K32" s="422">
        <f>SUM(K33:K34)</f>
        <v>8667</v>
      </c>
      <c r="L32" s="191">
        <f t="shared" si="1"/>
        <v>4.1849348140994689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30</v>
      </c>
      <c r="H33" s="197">
        <v>0</v>
      </c>
      <c r="I33" s="199">
        <f>IF(G33&gt;0,H33*100/G33,0)</f>
        <v>0</v>
      </c>
      <c r="J33" s="200">
        <f>'[1]ฟอร์มคีย์ผลเบิกจ่าย 64-จังหวัด'!$BE$26</f>
        <v>207100</v>
      </c>
      <c r="K33" s="200">
        <f>'[1]ฟอร์มคีย์ผลเบิกจ่าย 64-จังหวัด'!$BH$26</f>
        <v>8667</v>
      </c>
      <c r="L33" s="201">
        <f t="shared" si="1"/>
        <v>4.1849348140994689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0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64-จังหวัด'!$BM$26</f>
        <v>0</v>
      </c>
      <c r="K34" s="203">
        <f>'[1]ฟอร์มคีย์ผลเบิกจ่าย 64-จังหวัด'!$BP$26</f>
        <v>0</v>
      </c>
      <c r="L34" s="203">
        <f t="shared" si="1"/>
        <v>0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1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64-จังหวัด'!$BU$26</f>
        <v>0</v>
      </c>
      <c r="K36" s="203">
        <f>'[1]ฟอร์มคีย์ผลเบิกจ่าย 64-จังหวัด'!$BX$26</f>
        <v>0</v>
      </c>
      <c r="L36" s="203">
        <f t="shared" si="1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64-จังหวัด'!$CC$26</f>
        <v>0</v>
      </c>
      <c r="K37" s="220">
        <f>'[1]ฟอร์มคีย์ผลเบิกจ่าย 64-จังหวัด'!$CF$26</f>
        <v>0</v>
      </c>
      <c r="L37" s="220">
        <f t="shared" si="1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1410414</v>
      </c>
      <c r="K38" s="228">
        <f>SUM(K39,K68,K70,K75,K76)</f>
        <v>271765.8</v>
      </c>
      <c r="L38" s="229">
        <f t="shared" si="1"/>
        <v>19.268512649477387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64-จังหวัด'!$CK$26</f>
        <v>679550</v>
      </c>
      <c r="K39" s="147">
        <f>'[1]ฟอร์มคีย์ผลเบิกจ่าย 64-จังหวัด'!$CN$26</f>
        <v>132428.79999999999</v>
      </c>
      <c r="L39" s="148">
        <f t="shared" si="1"/>
        <v>19.487719814583176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2">SUM(G49,G58)</f>
        <v>245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2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2"/>
        <v>245</v>
      </c>
      <c r="H42" s="428">
        <f>SUM(H51,H60)</f>
        <v>29</v>
      </c>
      <c r="I42" s="429">
        <f>IF(G42&gt;0,H42*100/G42,0)</f>
        <v>11.836734693877551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2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0</v>
      </c>
      <c r="I45" s="258">
        <f t="shared" ref="I45:I52" si="3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1000</v>
      </c>
      <c r="H46" s="155">
        <v>287.62</v>
      </c>
      <c r="I46" s="156">
        <f t="shared" si="3"/>
        <v>28.762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240</v>
      </c>
      <c r="H47" s="155">
        <v>47</v>
      </c>
      <c r="I47" s="156">
        <f t="shared" si="3"/>
        <v>19.583333333333332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156">
        <f t="shared" si="3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240</v>
      </c>
      <c r="H49" s="155">
        <v>0</v>
      </c>
      <c r="I49" s="156">
        <f t="shared" si="3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156">
        <f t="shared" si="3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240</v>
      </c>
      <c r="H51" s="155">
        <v>29</v>
      </c>
      <c r="I51" s="156">
        <f t="shared" si="3"/>
        <v>12.083333333333334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155">
        <v>0</v>
      </c>
      <c r="I52" s="258">
        <f t="shared" si="3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261">
        <v>0</v>
      </c>
      <c r="I54" s="258">
        <f t="shared" ref="I54:I61" si="4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0</v>
      </c>
      <c r="H55" s="261">
        <v>0</v>
      </c>
      <c r="I55" s="258">
        <f t="shared" si="4"/>
        <v>0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5</v>
      </c>
      <c r="H56" s="261">
        <v>0</v>
      </c>
      <c r="I56" s="258">
        <f t="shared" si="4"/>
        <v>0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4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5</v>
      </c>
      <c r="H58" s="261">
        <v>0</v>
      </c>
      <c r="I58" s="258">
        <f t="shared" si="4"/>
        <v>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4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5</v>
      </c>
      <c r="H60" s="261">
        <v>0</v>
      </c>
      <c r="I60" s="258">
        <f t="shared" si="4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4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430">
        <v>0</v>
      </c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100</v>
      </c>
      <c r="H63" s="261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261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5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261">
        <v>0</v>
      </c>
      <c r="I66" s="156">
        <f t="shared" si="5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431">
        <v>0</v>
      </c>
      <c r="I67" s="218">
        <f t="shared" si="5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3000</v>
      </c>
      <c r="H68" s="280">
        <v>0</v>
      </c>
      <c r="I68" s="281">
        <f t="shared" si="5"/>
        <v>0</v>
      </c>
      <c r="J68" s="282">
        <f>'[1]ฟอร์มคีย์ผลเบิกจ่าย 64-จังหวัด'!$CS$26</f>
        <v>168000</v>
      </c>
      <c r="K68" s="282">
        <f>'[1]ฟอร์มคีย์ผลเบิกจ่าย 64-จังหวัด'!$CV$26</f>
        <v>8338</v>
      </c>
      <c r="L68" s="283">
        <f>IF(J68&gt;0,K68*100/J68,0)</f>
        <v>4.9630952380952378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4">
        <v>0</v>
      </c>
      <c r="I69" s="156">
        <f t="shared" si="5"/>
        <v>0</v>
      </c>
      <c r="J69" s="163"/>
      <c r="K69" s="16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1100</v>
      </c>
      <c r="H70" s="293">
        <f>SUM(H72:H74)</f>
        <v>338</v>
      </c>
      <c r="I70" s="285">
        <f t="shared" si="5"/>
        <v>30.727272727272727</v>
      </c>
      <c r="J70" s="173">
        <f>'[1]ฟอร์มคีย์ผลเบิกจ่าย 64-จังหวัด'!$DA$26</f>
        <v>203440</v>
      </c>
      <c r="K70" s="173">
        <f>'[1]ฟอร์มคีย์ผลเบิกจ่าย 64-จังหวัด'!$DD$26</f>
        <v>43663</v>
      </c>
      <c r="L70" s="286">
        <f>IF(J70&gt;0,K70*100/J70,0)</f>
        <v>21.462347620920173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8</v>
      </c>
      <c r="H71" s="321">
        <v>0</v>
      </c>
      <c r="I71" s="156">
        <f t="shared" si="5"/>
        <v>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1100</v>
      </c>
      <c r="H72" s="155">
        <v>338</v>
      </c>
      <c r="I72" s="156">
        <f t="shared" si="5"/>
        <v>30.727272727272727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5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5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5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64-จังหวัด'!$DI$26</f>
        <v>359424</v>
      </c>
      <c r="K76" s="173">
        <f>'[1]ฟอร์มคีย์ผลเบิกจ่าย 64-จังหวัด'!$DL$26</f>
        <v>87336</v>
      </c>
      <c r="L76" s="286">
        <f>IF(J76&gt;0,K76*100/J76,0)</f>
        <v>24.298878205128204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3007.7474999999986</v>
      </c>
      <c r="H77" s="301">
        <v>0</v>
      </c>
      <c r="I77" s="302">
        <f t="shared" ref="I77:I85" si="6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6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6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6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6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6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6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6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6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[2]ตรวจสอบการถือครอง!$AG$29</f>
        <v>204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[2]ตรวจสอบการถือครอง!$AH$29</f>
        <v>2407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7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7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7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7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7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7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1883395</v>
      </c>
      <c r="K99" s="356">
        <f>SUM(K100:K108)</f>
        <v>73109.600000000006</v>
      </c>
      <c r="L99" s="356">
        <f>IF(J99&gt;0,K99*100/J99,0)</f>
        <v>3.8817985605781056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92</v>
      </c>
      <c r="H100" s="155">
        <v>0</v>
      </c>
      <c r="I100" s="156">
        <f t="shared" ref="I100:I108" si="8">IF(G100&gt;0,H100*100/G100,0)</f>
        <v>0</v>
      </c>
      <c r="J100" s="289">
        <v>399020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62</v>
      </c>
      <c r="H101" s="155">
        <v>0</v>
      </c>
      <c r="I101" s="156">
        <f t="shared" si="8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1000</v>
      </c>
      <c r="H102" s="155">
        <v>0</v>
      </c>
      <c r="I102" s="156">
        <f t="shared" si="8"/>
        <v>0</v>
      </c>
      <c r="J102" s="289">
        <v>1041200</v>
      </c>
      <c r="K102" s="203">
        <v>36747.1</v>
      </c>
      <c r="L102" s="203">
        <f>IF(J102&gt;0,K102*100/J102,0)</f>
        <v>3.5293027276219746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100</v>
      </c>
      <c r="H103" s="155">
        <v>0</v>
      </c>
      <c r="I103" s="156">
        <f t="shared" si="8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150</v>
      </c>
      <c r="H104" s="155">
        <v>0</v>
      </c>
      <c r="I104" s="156">
        <f t="shared" si="8"/>
        <v>0</v>
      </c>
      <c r="J104" s="289">
        <v>170700</v>
      </c>
      <c r="K104" s="203">
        <v>0</v>
      </c>
      <c r="L104" s="203">
        <f>IF(J104&gt;0,K104*100/J104,0)</f>
        <v>0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50</v>
      </c>
      <c r="H105" s="155">
        <v>0</v>
      </c>
      <c r="I105" s="156">
        <f t="shared" si="8"/>
        <v>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50</v>
      </c>
      <c r="H106" s="155">
        <v>0</v>
      </c>
      <c r="I106" s="156">
        <f t="shared" si="8"/>
        <v>0</v>
      </c>
      <c r="J106" s="289">
        <v>112675</v>
      </c>
      <c r="K106" s="203">
        <v>5823</v>
      </c>
      <c r="L106" s="203">
        <f t="shared" ref="L106:L115" si="9">IF(J106&gt;0,K106*100/J106,0)</f>
        <v>5.167960949633903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40</v>
      </c>
      <c r="H107" s="155">
        <v>0</v>
      </c>
      <c r="I107" s="156">
        <f t="shared" si="8"/>
        <v>0</v>
      </c>
      <c r="J107" s="289">
        <v>124700</v>
      </c>
      <c r="K107" s="203">
        <v>5190.8</v>
      </c>
      <c r="L107" s="203">
        <f t="shared" si="9"/>
        <v>4.1626303127506015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0</v>
      </c>
      <c r="I108" s="156">
        <f t="shared" si="8"/>
        <v>0</v>
      </c>
      <c r="J108" s="289">
        <v>35100</v>
      </c>
      <c r="K108" s="203">
        <v>25348.7</v>
      </c>
      <c r="L108" s="203">
        <f t="shared" si="9"/>
        <v>72.218518518518522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740</v>
      </c>
      <c r="K109" s="366">
        <f>SUM(K115:K129)</f>
        <v>0</v>
      </c>
      <c r="L109" s="367">
        <f t="shared" si="9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261">
        <v>0</v>
      </c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75</v>
      </c>
      <c r="H111" s="261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15</v>
      </c>
      <c r="H112" s="261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15</v>
      </c>
      <c r="H113" s="261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15</v>
      </c>
      <c r="H114" s="261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10">IF(G115&gt;0,H115*100/G115,0)</f>
        <v>0</v>
      </c>
      <c r="J115" s="289">
        <v>0</v>
      </c>
      <c r="K115" s="203">
        <v>0</v>
      </c>
      <c r="L115" s="203">
        <f t="shared" si="9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10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10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10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10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10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10"/>
        <v>0</v>
      </c>
      <c r="J121" s="289">
        <v>20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4</v>
      </c>
      <c r="H122" s="155">
        <v>0</v>
      </c>
      <c r="I122" s="156">
        <f t="shared" si="10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10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10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10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10"/>
        <v>0</v>
      </c>
      <c r="J126" s="289">
        <v>600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15</v>
      </c>
      <c r="H127" s="155">
        <v>0</v>
      </c>
      <c r="I127" s="156">
        <f t="shared" si="10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1</v>
      </c>
      <c r="H128" s="155">
        <v>0</v>
      </c>
      <c r="I128" s="156">
        <f t="shared" si="10"/>
        <v>0</v>
      </c>
      <c r="J128" s="289">
        <v>120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10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[3]พ.ย.63!$D$24</f>
        <v>25496773.210000001</v>
      </c>
      <c r="H131" s="155">
        <f>[3]พ.ย.63!$F$24</f>
        <v>2971036.48</v>
      </c>
      <c r="I131" s="156">
        <f t="shared" ref="I131:I138" si="11">IF(G131&gt;0,H131*100/G131,0)</f>
        <v>11.652597979868057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[3]พ.ย.63!$C$24</f>
        <v>960</v>
      </c>
      <c r="H132" s="155">
        <f>[3]พ.ย.63!$E$24</f>
        <v>223</v>
      </c>
      <c r="I132" s="156">
        <f t="shared" si="11"/>
        <v>23.229166666666668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[3]พ.ย.63!$I$24</f>
        <v>19766797.90000001</v>
      </c>
      <c r="H133" s="155">
        <f>[3]พ.ย.63!$K$24</f>
        <v>750562.81</v>
      </c>
      <c r="I133" s="156">
        <f t="shared" si="11"/>
        <v>3.7970885006114199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[3]พ.ย.63!$H$24</f>
        <v>686</v>
      </c>
      <c r="H134" s="155">
        <f>[3]พ.ย.63!$J$24</f>
        <v>105</v>
      </c>
      <c r="I134" s="156">
        <f t="shared" si="11"/>
        <v>15.306122448979592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[3]พ.ย.63!$N$24</f>
        <v>2784912.01</v>
      </c>
      <c r="H135" s="155">
        <f>[3]พ.ย.63!$P$24</f>
        <v>99276.07</v>
      </c>
      <c r="I135" s="156">
        <f t="shared" si="11"/>
        <v>3.5647830036827628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[3]พ.ย.63!$M$24</f>
        <v>78</v>
      </c>
      <c r="H136" s="155">
        <f>[3]พ.ย.63!$O$24</f>
        <v>6</v>
      </c>
      <c r="I136" s="156">
        <f t="shared" si="11"/>
        <v>7.6923076923076925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0.25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[3]พ.ย.63!$S$24</f>
        <v>11000000</v>
      </c>
      <c r="H137" s="321">
        <f>[3]พ.ย.63!$U$24</f>
        <v>0</v>
      </c>
      <c r="I137" s="377">
        <f t="shared" si="11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[3]พ.ย.63!$R$24</f>
        <v>360</v>
      </c>
      <c r="H138" s="384">
        <f>[3]พ.ย.63!$T$24</f>
        <v>0</v>
      </c>
      <c r="I138" s="385">
        <f t="shared" si="11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Z1000"/>
  <sheetViews>
    <sheetView view="pageBreakPreview" zoomScaleNormal="85" zoomScaleSheetLayoutView="100" workbookViewId="0">
      <pane xSplit="6" ySplit="7" topLeftCell="G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401" customWidth="1"/>
    <col min="7" max="7" width="11.75" style="402" bestFit="1" customWidth="1"/>
    <col min="8" max="8" width="9.625" style="402" bestFit="1" customWidth="1"/>
    <col min="9" max="9" width="6.625" style="1" bestFit="1" customWidth="1"/>
    <col min="10" max="10" width="11.125" style="1" bestFit="1" customWidth="1"/>
    <col min="11" max="11" width="11.625" style="1" bestFit="1" customWidth="1"/>
    <col min="12" max="12" width="6.1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16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7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31"/>
      <c r="G8" s="32"/>
      <c r="H8" s="33"/>
      <c r="I8" s="34"/>
      <c r="J8" s="35">
        <f>SUM(J10,J16,J20,J32,J35,J38)</f>
        <v>2894491</v>
      </c>
      <c r="K8" s="36">
        <f>SUM(K10,K16,K20,K32,K35,K38)</f>
        <v>522710.27</v>
      </c>
      <c r="L8" s="37">
        <f>IF(J8&gt;0,K8*100/J8,0)</f>
        <v>18.058797557152534</v>
      </c>
      <c r="M8" s="11"/>
      <c r="N8" s="38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2"/>
      <c r="G9" s="43"/>
      <c r="H9" s="44"/>
      <c r="I9" s="45"/>
      <c r="J9" s="46">
        <f>SUM(J10)</f>
        <v>592000</v>
      </c>
      <c r="K9" s="46">
        <f>SUM(K10)</f>
        <v>90285</v>
      </c>
      <c r="L9" s="47">
        <f t="shared" ref="J9:L10" si="0">L10</f>
        <v>15.250844594594595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51"/>
      <c r="G10" s="52"/>
      <c r="H10" s="53"/>
      <c r="I10" s="54"/>
      <c r="J10" s="55">
        <f t="shared" si="0"/>
        <v>592000</v>
      </c>
      <c r="K10" s="56">
        <f t="shared" si="0"/>
        <v>90285</v>
      </c>
      <c r="L10" s="57">
        <f t="shared" si="0"/>
        <v>15.250844594594595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62" t="s">
        <v>30</v>
      </c>
      <c r="G11" s="63">
        <v>1</v>
      </c>
      <c r="H11" s="64">
        <f>SUM(H12:H14)</f>
        <v>1</v>
      </c>
      <c r="I11" s="65">
        <f>IF(G11&gt;0,H11*100/G11,0)</f>
        <v>100</v>
      </c>
      <c r="J11" s="66">
        <f>'[1]ฟอร์มคีย์ผลเบิกจ่าย 64-จังหวัด'!$Y$27</f>
        <v>592000</v>
      </c>
      <c r="K11" s="66">
        <f>'[1]ฟอร์มคีย์ผลเบิกจ่าย 64-จังหวัด'!$AB$27</f>
        <v>90285</v>
      </c>
      <c r="L11" s="67">
        <f>IF(J11&gt;0,K11*100/J11,0)</f>
        <v>15.250844594594595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72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72" t="s">
        <v>30</v>
      </c>
      <c r="G13" s="73">
        <v>1</v>
      </c>
      <c r="H13" s="74">
        <v>1</v>
      </c>
      <c r="I13" s="75">
        <f>IF(G13&gt;0,H13*100/G13,0)</f>
        <v>100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72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2"/>
      <c r="G15" s="81"/>
      <c r="H15" s="82"/>
      <c r="I15" s="83"/>
      <c r="J15" s="84">
        <f>J16</f>
        <v>0</v>
      </c>
      <c r="K15" s="85">
        <f>K16</f>
        <v>0</v>
      </c>
      <c r="L15" s="86">
        <f>L16</f>
        <v>0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92"/>
      <c r="G16" s="93"/>
      <c r="H16" s="94"/>
      <c r="I16" s="95"/>
      <c r="J16" s="96">
        <f>SUM(J17)</f>
        <v>0</v>
      </c>
      <c r="K16" s="96">
        <f>SUM(K17)</f>
        <v>0</v>
      </c>
      <c r="L16" s="97">
        <f>IF(J16&gt;0,K16*100/J16,0)</f>
        <v>0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0</v>
      </c>
      <c r="H17" s="105">
        <v>0</v>
      </c>
      <c r="I17" s="106">
        <f>IF(G17&gt;0,H17*100/G17,0)</f>
        <v>0</v>
      </c>
      <c r="J17" s="107">
        <f>'[1]ฟอร์มคีย์ผลเบิกจ่าย 64-จังหวัด'!$AG$27</f>
        <v>0</v>
      </c>
      <c r="K17" s="108">
        <f>'[1]ฟอร์มคีย์ผลเบิกจ่าย 64-จังหวัด'!$AJ$27</f>
        <v>0</v>
      </c>
      <c r="L17" s="109">
        <f>IF(J17&gt;0,K17*100/J17,0)</f>
        <v>0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0</v>
      </c>
      <c r="H18" s="116">
        <v>0</v>
      </c>
      <c r="I18" s="117">
        <f>IF(G18&gt;0,H18*100/G18,0)</f>
        <v>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124"/>
      <c r="G19" s="125"/>
      <c r="H19" s="126"/>
      <c r="I19" s="127"/>
      <c r="J19" s="128">
        <f>J20</f>
        <v>102405</v>
      </c>
      <c r="K19" s="128">
        <f>K20</f>
        <v>28175</v>
      </c>
      <c r="L19" s="129">
        <f>IF(J19&gt;0,K19*100/J19,0)</f>
        <v>27.513305014403592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133"/>
      <c r="G20" s="134"/>
      <c r="H20" s="135"/>
      <c r="I20" s="136"/>
      <c r="J20" s="137">
        <f>SUM(J21,J30)</f>
        <v>102405</v>
      </c>
      <c r="K20" s="137">
        <f>SUM(K21,K30)</f>
        <v>28175</v>
      </c>
      <c r="L20" s="138">
        <f>IF(J20&gt;0,K20*100/J20,0)</f>
        <v>27.513305014403592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145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64-จังหวัด'!$AO$27</f>
        <v>74000</v>
      </c>
      <c r="K21" s="148">
        <f>'[1]ฟอร์มคีย์ผลเบิกจ่าย 64-จังหวัด'!$AR$27</f>
        <v>1600</v>
      </c>
      <c r="L21" s="148">
        <f>IF(J21&gt;0,K21*100/J21,0)</f>
        <v>2.1621621621621623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55">
        <v>0</v>
      </c>
      <c r="I23" s="156">
        <f>IF(G23&gt;0,H23*100/G23,0)</f>
        <v>0</v>
      </c>
      <c r="J23" s="157">
        <v>48000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16000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100000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155">
        <v>0</v>
      </c>
      <c r="I28" s="163">
        <f>IF(G28&gt;0,H28*100/G28,0)</f>
        <v>0</v>
      </c>
      <c r="J28" s="157">
        <v>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13</v>
      </c>
      <c r="I30" s="171">
        <f>IF(G30&gt;0,H30*100/G30,0)</f>
        <v>100</v>
      </c>
      <c r="J30" s="172">
        <f>'[1]ฟอร์มคีย์ผลเบิกจ่าย 64-จังหวัด'!$AW$27</f>
        <v>28405</v>
      </c>
      <c r="K30" s="173">
        <f>'[1]ฟอร์มคีย์ผลเบิกจ่าย 64-จังหวัด'!$AZ$27</f>
        <v>26575</v>
      </c>
      <c r="L30" s="173">
        <f>IF(J30&gt;0,K30*100/J30,0)</f>
        <v>93.557472276007744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177"/>
      <c r="G31" s="178"/>
      <c r="H31" s="179"/>
      <c r="I31" s="180"/>
      <c r="J31" s="181">
        <f>SUM(J32,J35,J38)</f>
        <v>2200086</v>
      </c>
      <c r="K31" s="181">
        <f>SUM(K32,K35,K38)</f>
        <v>404250.27</v>
      </c>
      <c r="L31" s="182">
        <f t="shared" ref="L31:L39" si="1">IF(J31&gt;0,K31*100/J31,0)</f>
        <v>18.37429400487072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186"/>
      <c r="G32" s="187"/>
      <c r="H32" s="188"/>
      <c r="I32" s="189"/>
      <c r="J32" s="190">
        <f>SUM(J33:J34)</f>
        <v>50500</v>
      </c>
      <c r="K32" s="191">
        <f>SUM(K33:K34)</f>
        <v>18760</v>
      </c>
      <c r="L32" s="191">
        <f t="shared" si="1"/>
        <v>37.148514851485146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15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64-จังหวัด'!$BE$27</f>
        <v>50500</v>
      </c>
      <c r="K33" s="201">
        <f>'[1]ฟอร์มคีย์ผลเบิกจ่าย 64-จังหวัด'!$BH$27</f>
        <v>18760</v>
      </c>
      <c r="L33" s="201">
        <f t="shared" si="1"/>
        <v>37.148514851485146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0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64-จังหวัด'!$BM$27</f>
        <v>0</v>
      </c>
      <c r="K34" s="203">
        <f>'[1]ฟอร์มคีย์ผลเบิกจ่าย 64-จังหวัด'!$BP$27</f>
        <v>0</v>
      </c>
      <c r="L34" s="203">
        <f t="shared" si="1"/>
        <v>0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207"/>
      <c r="G35" s="187"/>
      <c r="H35" s="208"/>
      <c r="I35" s="209"/>
      <c r="J35" s="190">
        <f>SUM(J36:J37)</f>
        <v>586900</v>
      </c>
      <c r="K35" s="210">
        <f>SUM(K36:K37)</f>
        <v>85991.459999999992</v>
      </c>
      <c r="L35" s="210">
        <f t="shared" si="1"/>
        <v>14.651807803714432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1</v>
      </c>
      <c r="H36" s="155">
        <v>1</v>
      </c>
      <c r="I36" s="156">
        <f>IF(G36&gt;0,H36*100/G36,0)</f>
        <v>100</v>
      </c>
      <c r="J36" s="163">
        <f>'[1]ฟอร์มคีย์ผลเบิกจ่าย 64-จังหวัด'!$BU$27</f>
        <v>217600</v>
      </c>
      <c r="K36" s="203">
        <f>'[1]ฟอร์มคีย์ผลเบิกจ่าย 64-จังหวัด'!$BX$27</f>
        <v>57615.5</v>
      </c>
      <c r="L36" s="203">
        <f t="shared" si="1"/>
        <v>26.477711397058822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95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64-จังหวัด'!$CC$27</f>
        <v>369300</v>
      </c>
      <c r="K37" s="220">
        <f>'[1]ฟอร์มคีย์ผลเบิกจ่าย 64-จังหวัด'!$CF$27</f>
        <v>28375.96</v>
      </c>
      <c r="L37" s="220">
        <f t="shared" si="1"/>
        <v>7.6837151367451932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224"/>
      <c r="G38" s="225"/>
      <c r="H38" s="226"/>
      <c r="I38" s="227"/>
      <c r="J38" s="228">
        <f>SUM(J39,J68,J70,J75,J76)</f>
        <v>1562686</v>
      </c>
      <c r="K38" s="228">
        <f>SUM(K39,K68,K70,K75,K76)</f>
        <v>299498.81</v>
      </c>
      <c r="L38" s="229">
        <f t="shared" si="1"/>
        <v>19.165642361933237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233"/>
      <c r="I39" s="234"/>
      <c r="J39" s="147">
        <f>'[1]ฟอร์มคีย์ผลเบิกจ่าย 64-จังหวัด'!$CK$27</f>
        <v>814150</v>
      </c>
      <c r="K39" s="148">
        <f>'[1]ฟอร์มคีย์ผลเบิกจ่าย 64-จังหวัด'!$CN$27</f>
        <v>168978.81</v>
      </c>
      <c r="L39" s="148">
        <f t="shared" si="1"/>
        <v>20.755242891359085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2">SUM(G49,G58)</f>
        <v>309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2"/>
        <v>0</v>
      </c>
      <c r="H41" s="242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2"/>
        <v>309</v>
      </c>
      <c r="H42" s="242">
        <f>SUM(H51,H60)</f>
        <v>0</v>
      </c>
      <c r="I42" s="243">
        <f>IF(G42&gt;0,H42*100/G42,0)</f>
        <v>0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2"/>
        <v>0</v>
      </c>
      <c r="H43" s="242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0</v>
      </c>
      <c r="I45" s="258">
        <f t="shared" ref="I45:I52" si="3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1500</v>
      </c>
      <c r="H46" s="155">
        <v>450</v>
      </c>
      <c r="I46" s="156">
        <f t="shared" si="3"/>
        <v>30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278</v>
      </c>
      <c r="H47" s="155">
        <v>56</v>
      </c>
      <c r="I47" s="156">
        <f t="shared" si="3"/>
        <v>20.14388489208633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258">
        <f t="shared" si="3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278</v>
      </c>
      <c r="H49" s="155">
        <v>0</v>
      </c>
      <c r="I49" s="258">
        <f t="shared" si="3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258">
        <f t="shared" si="3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278</v>
      </c>
      <c r="H51" s="155">
        <v>0</v>
      </c>
      <c r="I51" s="258">
        <f t="shared" si="3"/>
        <v>0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155">
        <v>0</v>
      </c>
      <c r="I52" s="258">
        <f t="shared" si="3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261">
        <v>0</v>
      </c>
      <c r="I54" s="258">
        <f t="shared" ref="I54:I61" si="4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21</v>
      </c>
      <c r="H55" s="155">
        <v>2</v>
      </c>
      <c r="I55" s="156">
        <f t="shared" si="4"/>
        <v>9.5238095238095237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31</v>
      </c>
      <c r="H56" s="155">
        <v>4</v>
      </c>
      <c r="I56" s="156">
        <f t="shared" si="4"/>
        <v>12.903225806451612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4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31</v>
      </c>
      <c r="H58" s="261">
        <v>0</v>
      </c>
      <c r="I58" s="258">
        <f t="shared" si="4"/>
        <v>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4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31</v>
      </c>
      <c r="H60" s="261">
        <v>0</v>
      </c>
      <c r="I60" s="258">
        <f t="shared" si="4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4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268">
        <v>0</v>
      </c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155">
        <v>0</v>
      </c>
      <c r="I63" s="156">
        <f t="shared" ref="I63:I75" si="5"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155">
        <v>0</v>
      </c>
      <c r="I64" s="156">
        <f t="shared" si="5"/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v>10</v>
      </c>
      <c r="H65" s="271">
        <f>SUM(H66:H67)</f>
        <v>0</v>
      </c>
      <c r="I65" s="272">
        <f t="shared" si="5"/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155">
        <v>0</v>
      </c>
      <c r="I66" s="156">
        <f t="shared" si="5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217">
        <v>0</v>
      </c>
      <c r="I67" s="218">
        <f t="shared" si="5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280">
        <v>0</v>
      </c>
      <c r="I68" s="281">
        <f t="shared" si="5"/>
        <v>0</v>
      </c>
      <c r="J68" s="282">
        <f>'[1]ฟอร์มคีย์ผลเบิกจ่าย 64-จังหวัด'!$CS$27</f>
        <v>0</v>
      </c>
      <c r="K68" s="282">
        <f>'[1]ฟอร์มคีย์ผลเบิกจ่าย 64-จังหวัด'!$CV$27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5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1500</v>
      </c>
      <c r="H70" s="144">
        <f>SUM(H72:H74)</f>
        <v>265</v>
      </c>
      <c r="I70" s="285">
        <f t="shared" si="5"/>
        <v>17.666666666666668</v>
      </c>
      <c r="J70" s="173">
        <f>'[1]ฟอร์มคีย์ผลเบิกจ่าย 64-จังหวัด'!$DA$27</f>
        <v>59280</v>
      </c>
      <c r="K70" s="173">
        <f>'[1]ฟอร์มคีย์ผลเบิกจ่าย 64-จังหวัด'!$DD$27</f>
        <v>0</v>
      </c>
      <c r="L70" s="286">
        <f>IF(J70&gt;0,K70*100/J70,0)</f>
        <v>0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9</v>
      </c>
      <c r="H71" s="288">
        <v>0</v>
      </c>
      <c r="I71" s="156">
        <f t="shared" si="5"/>
        <v>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1500</v>
      </c>
      <c r="H72" s="154">
        <v>265</v>
      </c>
      <c r="I72" s="156">
        <f t="shared" si="5"/>
        <v>17.666666666666668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4">
        <v>0</v>
      </c>
      <c r="I73" s="156">
        <f t="shared" si="5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4">
        <v>0</v>
      </c>
      <c r="I74" s="156">
        <f t="shared" si="5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5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64-จังหวัด'!$DI$27</f>
        <v>689256</v>
      </c>
      <c r="K76" s="173">
        <f>'[1]ฟอร์มคีย์ผลเบิกจ่าย 64-จังหวัด'!$DL$27</f>
        <v>130520</v>
      </c>
      <c r="L76" s="286">
        <f>IF(J76&gt;0,K76*100/J76,0)</f>
        <v>18.936360365379482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76952.089499999915</v>
      </c>
      <c r="H77" s="301">
        <v>0</v>
      </c>
      <c r="I77" s="302">
        <f t="shared" ref="I77:I85" si="6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6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6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6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6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6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6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6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6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323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[2]ตรวจสอบการถือครอง!$AG$30</f>
        <v>192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[2]ตรวจสอบการถือครอง!$AH$30</f>
        <v>3070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331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7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7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7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7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7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7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42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351"/>
      <c r="G99" s="352"/>
      <c r="H99" s="353"/>
      <c r="I99" s="354"/>
      <c r="J99" s="355">
        <f>SUM(J100:J108)</f>
        <v>1921065</v>
      </c>
      <c r="K99" s="356">
        <f>SUM(K100:K108)</f>
        <v>196647</v>
      </c>
      <c r="L99" s="356">
        <f>IF(J99&gt;0,K99*100/J99,0)</f>
        <v>10.236353272793997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135</v>
      </c>
      <c r="H100" s="155">
        <v>20</v>
      </c>
      <c r="I100" s="156">
        <f t="shared" ref="I100:I108" si="8">IF(G100&gt;0,H100*100/G100,0)</f>
        <v>14.814814814814815</v>
      </c>
      <c r="J100" s="289">
        <v>475770</v>
      </c>
      <c r="K100" s="203">
        <v>36405</v>
      </c>
      <c r="L100" s="203">
        <f>IF(J100&gt;0,K100*100/J100,0)</f>
        <v>7.6518065451793937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75</v>
      </c>
      <c r="H101" s="155">
        <v>20</v>
      </c>
      <c r="I101" s="156">
        <f t="shared" si="8"/>
        <v>26.666666666666668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1000</v>
      </c>
      <c r="H102" s="155">
        <v>0</v>
      </c>
      <c r="I102" s="156">
        <f t="shared" si="8"/>
        <v>0</v>
      </c>
      <c r="J102" s="289">
        <v>1041200</v>
      </c>
      <c r="K102" s="203">
        <v>44000</v>
      </c>
      <c r="L102" s="203">
        <f>IF(J102&gt;0,K102*100/J102,0)</f>
        <v>4.2258932001536689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100</v>
      </c>
      <c r="H103" s="155">
        <v>0</v>
      </c>
      <c r="I103" s="156">
        <f t="shared" si="8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120</v>
      </c>
      <c r="H104" s="155">
        <v>120</v>
      </c>
      <c r="I104" s="156">
        <f t="shared" si="8"/>
        <v>100</v>
      </c>
      <c r="J104" s="289">
        <v>150260</v>
      </c>
      <c r="K104" s="203">
        <v>56050</v>
      </c>
      <c r="L104" s="203">
        <f>IF(J104&gt;0,K104*100/J104,0)</f>
        <v>37.302009849594036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40</v>
      </c>
      <c r="H105" s="155">
        <v>40</v>
      </c>
      <c r="I105" s="156">
        <f t="shared" si="8"/>
        <v>100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50</v>
      </c>
      <c r="H106" s="155">
        <v>50</v>
      </c>
      <c r="I106" s="156">
        <f t="shared" si="8"/>
        <v>100</v>
      </c>
      <c r="J106" s="289">
        <v>112675</v>
      </c>
      <c r="K106" s="203">
        <v>6280</v>
      </c>
      <c r="L106" s="203">
        <f t="shared" ref="L106:L115" si="9">IF(J106&gt;0,K106*100/J106,0)</f>
        <v>5.5735522520523633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20</v>
      </c>
      <c r="H107" s="155">
        <v>20</v>
      </c>
      <c r="I107" s="156">
        <f t="shared" si="8"/>
        <v>100</v>
      </c>
      <c r="J107" s="289">
        <v>105000</v>
      </c>
      <c r="K107" s="203">
        <v>53912</v>
      </c>
      <c r="L107" s="203">
        <f t="shared" si="9"/>
        <v>51.344761904761903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24</v>
      </c>
      <c r="H108" s="155">
        <v>0</v>
      </c>
      <c r="I108" s="156">
        <f t="shared" si="8"/>
        <v>0</v>
      </c>
      <c r="J108" s="289">
        <v>36160</v>
      </c>
      <c r="K108" s="203">
        <v>0</v>
      </c>
      <c r="L108" s="203">
        <f t="shared" si="9"/>
        <v>0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39955</v>
      </c>
      <c r="K109" s="366">
        <f>SUM(K115:K129)</f>
        <v>0</v>
      </c>
      <c r="L109" s="367">
        <f t="shared" si="9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155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11.52</v>
      </c>
      <c r="H111" s="155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2</v>
      </c>
      <c r="H112" s="155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2</v>
      </c>
      <c r="H113" s="155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2</v>
      </c>
      <c r="H114" s="155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10">IF(G115&gt;0,H115*100/G115,0)</f>
        <v>0</v>
      </c>
      <c r="J115" s="289">
        <v>0</v>
      </c>
      <c r="K115" s="203">
        <v>0</v>
      </c>
      <c r="L115" s="203">
        <f t="shared" si="9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10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10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10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10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10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10"/>
        <v>0</v>
      </c>
      <c r="J121" s="289">
        <v>700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140</v>
      </c>
      <c r="H122" s="155">
        <v>0</v>
      </c>
      <c r="I122" s="156">
        <f t="shared" si="10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10"/>
        <v>0</v>
      </c>
      <c r="J123" s="289">
        <v>2375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10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95</v>
      </c>
      <c r="H125" s="155">
        <v>0</v>
      </c>
      <c r="I125" s="156">
        <f t="shared" si="10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10"/>
        <v>0</v>
      </c>
      <c r="J126" s="289">
        <v>32320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808</v>
      </c>
      <c r="H127" s="155">
        <v>0</v>
      </c>
      <c r="I127" s="156">
        <f t="shared" si="10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10</v>
      </c>
      <c r="H128" s="155">
        <v>0</v>
      </c>
      <c r="I128" s="156">
        <f t="shared" si="10"/>
        <v>0</v>
      </c>
      <c r="J128" s="289">
        <v>4560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10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177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[3]พ.ย.63!$D$25</f>
        <v>2200000</v>
      </c>
      <c r="H131" s="155">
        <f>[3]พ.ย.63!$F$25</f>
        <v>0</v>
      </c>
      <c r="I131" s="156">
        <f t="shared" ref="I131:I138" si="11">IF(G131&gt;0,H131*100/G131,0)</f>
        <v>0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[3]พ.ย.63!$C$25</f>
        <v>110</v>
      </c>
      <c r="H132" s="155">
        <f>[3]พ.ย.63!$E$25</f>
        <v>0</v>
      </c>
      <c r="I132" s="156">
        <f t="shared" si="11"/>
        <v>0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[3]พ.ย.63!$I$25</f>
        <v>28565224.070000008</v>
      </c>
      <c r="H133" s="155">
        <f>[3]พ.ย.63!$K$25</f>
        <v>198453.07</v>
      </c>
      <c r="I133" s="156">
        <f t="shared" si="11"/>
        <v>0.69473661230062234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[3]พ.ย.63!$H$25</f>
        <v>1005</v>
      </c>
      <c r="H134" s="155">
        <f>[3]พ.ย.63!$J$25</f>
        <v>35</v>
      </c>
      <c r="I134" s="156">
        <f t="shared" si="11"/>
        <v>3.4825870646766171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[3]พ.ย.63!$N$25</f>
        <v>4036451.2800000007</v>
      </c>
      <c r="H135" s="155">
        <f>[3]พ.ย.63!$P$25</f>
        <v>57842.39</v>
      </c>
      <c r="I135" s="156">
        <f t="shared" si="11"/>
        <v>1.4330010691966035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[3]พ.ย.63!$M$25</f>
        <v>271</v>
      </c>
      <c r="H136" s="155">
        <f>[3]พ.ย.63!$O$25</f>
        <v>10</v>
      </c>
      <c r="I136" s="156">
        <f t="shared" si="11"/>
        <v>3.6900369003690039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[3]พ.ย.63!$S$25</f>
        <v>1000000</v>
      </c>
      <c r="H137" s="321">
        <f>[3]พ.ย.63!$U$25</f>
        <v>0</v>
      </c>
      <c r="I137" s="377">
        <f t="shared" si="11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[3]พ.ย.63!$R$25</f>
        <v>50</v>
      </c>
      <c r="H138" s="384">
        <f>[3]พ.ย.63!$T$25</f>
        <v>0</v>
      </c>
      <c r="I138" s="385">
        <f t="shared" si="11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view="pageBreakPreview" zoomScale="85" zoomScaleNormal="85" zoomScaleSheetLayoutView="85" workbookViewId="0">
      <pane xSplit="6" ySplit="7" topLeftCell="G80" activePane="bottomRight" state="frozen"/>
      <selection sqref="A1:XFD1048576"/>
      <selection pane="topRight" sqref="A1:XFD1048576"/>
      <selection pane="bottomLeft" sqref="A1:XFD1048576"/>
      <selection pane="bottomRight" activeCell="E119" sqref="E119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2" style="402" bestFit="1" customWidth="1"/>
    <col min="8" max="8" width="10.625" style="402" bestFit="1" customWidth="1"/>
    <col min="9" max="9" width="6.75" style="1" bestFit="1" customWidth="1"/>
    <col min="10" max="10" width="11.625" style="1" bestFit="1" customWidth="1"/>
    <col min="11" max="11" width="10.75" style="1" bestFit="1" customWidth="1"/>
    <col min="12" max="12" width="6.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0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9"/>
      <c r="L6" s="570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SUM(J9,J15,J19,J31)</f>
        <v>3700192</v>
      </c>
      <c r="K8" s="404">
        <f>SUM(K9,K15,K19,K31)</f>
        <v>543832.45000000007</v>
      </c>
      <c r="L8" s="406">
        <f>IF(J8&gt;0,K8*100/J8,0)</f>
        <v>14.697411647828007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09">
        <f>SUM(J10)</f>
        <v>0</v>
      </c>
      <c r="K9" s="409">
        <f>SUM(K10)</f>
        <v>0</v>
      </c>
      <c r="L9" s="410">
        <f>IF(J9&gt;0,K9*100/J9,0)</f>
        <v>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412">
        <f>J11</f>
        <v>0</v>
      </c>
      <c r="K10" s="413">
        <f>K11</f>
        <v>0</v>
      </c>
      <c r="L10" s="414">
        <f>IF(J10&gt;0,K10*100/J10,0)</f>
        <v>0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0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64-จังหวัด'!$Y$11</f>
        <v>0</v>
      </c>
      <c r="K11" s="464">
        <f>'[1]ฟอร์มคีย์ผลเบิกจ่าย 64-จังหวัด'!$AB$11</f>
        <v>0</v>
      </c>
      <c r="L11" s="67">
        <f>IF(J11&gt;0,K11*100/J11,0)</f>
        <v>0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0</v>
      </c>
      <c r="K15" s="84">
        <f>K16</f>
        <v>0</v>
      </c>
      <c r="L15" s="86">
        <f>L16</f>
        <v>0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96">
        <f>SUM(J17)</f>
        <v>0</v>
      </c>
      <c r="K16" s="96">
        <f>SUM(K17)</f>
        <v>0</v>
      </c>
      <c r="L16" s="97">
        <f>IF(J16&gt;0,K16*100/J16,0)</f>
        <v>0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0</v>
      </c>
      <c r="H17" s="105">
        <v>0</v>
      </c>
      <c r="I17" s="106">
        <f>IF(G17&gt;0,H17*100/G17,0)</f>
        <v>0</v>
      </c>
      <c r="J17" s="107">
        <f>'[1]ฟอร์มคีย์ผลเบิกจ่าย 64-จังหวัด'!$AG$11</f>
        <v>0</v>
      </c>
      <c r="K17" s="108">
        <f>'[1]ฟอร์มคีย์ผลเบิกจ่าย 64-จังหวัด'!$AJ$11</f>
        <v>0</v>
      </c>
      <c r="L17" s="109">
        <f>IF(J17&gt;0,K17*100/J17,0)</f>
        <v>0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0</v>
      </c>
      <c r="H18" s="116">
        <v>0</v>
      </c>
      <c r="I18" s="117">
        <f>IF(G18&gt;0,H18*100/G18,0)</f>
        <v>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97405</v>
      </c>
      <c r="K19" s="128">
        <f>K20</f>
        <v>17580</v>
      </c>
      <c r="L19" s="129">
        <f>IF(J19&gt;0,K19*100/J19,0)</f>
        <v>18.048354807248089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97405</v>
      </c>
      <c r="K20" s="137">
        <f>SUM(K21,K30)</f>
        <v>17580</v>
      </c>
      <c r="L20" s="138">
        <f>IF(J20&gt;0,K20*100/J20,0)</f>
        <v>18.048354807248089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293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64-จังหวัด'!$AO$11</f>
        <v>69000</v>
      </c>
      <c r="K21" s="147">
        <f>'[1]ฟอร์มคีย์ผลเบิกจ่าย 64-จังหวัด'!$AR$11</f>
        <v>0</v>
      </c>
      <c r="L21" s="148">
        <f>IF(J21&gt;0,K21*100/J21,0)</f>
        <v>0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62">
        <v>0</v>
      </c>
      <c r="I22" s="156">
        <f>IF(G22&gt;0,H22*100/G22,0)</f>
        <v>0</v>
      </c>
      <c r="J22" s="157">
        <v>10000</v>
      </c>
      <c r="K22" s="157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62">
        <v>0</v>
      </c>
      <c r="I23" s="156">
        <f>IF(G23&gt;0,H23*100/G23,0)</f>
        <v>0</v>
      </c>
      <c r="J23" s="157">
        <v>48000</v>
      </c>
      <c r="K23" s="157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62">
        <v>0</v>
      </c>
      <c r="I24" s="156">
        <f>IF(G24&gt;0,H24*100/G24,0)</f>
        <v>0</v>
      </c>
      <c r="J24" s="157">
        <v>0</v>
      </c>
      <c r="K24" s="157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4"/>
      <c r="I25" s="156"/>
      <c r="J25" s="160">
        <v>11000</v>
      </c>
      <c r="K25" s="160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64000</v>
      </c>
      <c r="H26" s="154">
        <v>0</v>
      </c>
      <c r="I26" s="156">
        <f>IF(G26&gt;0,H26*100/G26,0)</f>
        <v>0</v>
      </c>
      <c r="J26" s="160"/>
      <c r="K26" s="160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4">
        <v>0</v>
      </c>
      <c r="I27" s="156">
        <f>IF(G27&gt;0,H27*100/G27,0)</f>
        <v>0</v>
      </c>
      <c r="J27" s="160"/>
      <c r="K27" s="160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162">
        <v>0</v>
      </c>
      <c r="I28" s="163">
        <f>IF(G28&gt;0,H28*100/G28,0)</f>
        <v>0</v>
      </c>
      <c r="J28" s="157">
        <v>0</v>
      </c>
      <c r="K28" s="157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4"/>
      <c r="I29" s="156"/>
      <c r="J29" s="160"/>
      <c r="K29" s="160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460">
        <v>15</v>
      </c>
      <c r="I30" s="171">
        <f>IF(G30&gt;0,H30*100/G30,0)</f>
        <v>115.38461538461539</v>
      </c>
      <c r="J30" s="172">
        <f>'[1]ฟอร์มคีย์ผลเบิกจ่าย 64-จังหวัด'!$AW$11</f>
        <v>28405</v>
      </c>
      <c r="K30" s="172">
        <f>'[1]ฟอร์มคีย์ผลเบิกจ่าย 64-จังหวัด'!$AZ$11</f>
        <v>17580</v>
      </c>
      <c r="L30" s="173">
        <f>IF(J30&gt;0,K30*100/J30,0)</f>
        <v>61.890512233761662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3602787</v>
      </c>
      <c r="K31" s="181">
        <f>SUM(K32,K35,K38)</f>
        <v>526252.45000000007</v>
      </c>
      <c r="L31" s="182">
        <f t="shared" ref="L31:L39" si="0">IF(J31&gt;0,K31*100/J31,0)</f>
        <v>14.606815501443746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260540</v>
      </c>
      <c r="K32" s="422">
        <f>SUM(K33:K34)</f>
        <v>10633.33</v>
      </c>
      <c r="L32" s="191">
        <f t="shared" si="0"/>
        <v>4.0812658325017273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10</v>
      </c>
      <c r="H33" s="197">
        <v>0</v>
      </c>
      <c r="I33" s="199">
        <f>IF(G33&gt;0,H33*100/G33,0)</f>
        <v>0</v>
      </c>
      <c r="J33" s="200">
        <f>'[1]ฟอร์มคีย์ผลเบิกจ่าย 64-จังหวัด'!$BE$11</f>
        <v>34500</v>
      </c>
      <c r="K33" s="200">
        <f>'[1]ฟอร์มคีย์ผลเบิกจ่าย 64-จังหวัด'!$BH$11</f>
        <v>0</v>
      </c>
      <c r="L33" s="201">
        <f t="shared" si="0"/>
        <v>0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55</v>
      </c>
      <c r="H34" s="154">
        <v>20</v>
      </c>
      <c r="I34" s="156">
        <f>IF(G34&gt;0,H34*100/G34,0)</f>
        <v>36.363636363636367</v>
      </c>
      <c r="J34" s="163">
        <f>'[1]ฟอร์มคีย์ผลเบิกจ่าย 64-จังหวัด'!$BM$11</f>
        <v>226040</v>
      </c>
      <c r="K34" s="163">
        <f>'[1]ฟอร์มคีย์ผลเบิกจ่าย 64-จังหวัด'!$BP$11</f>
        <v>10633.33</v>
      </c>
      <c r="L34" s="203">
        <f t="shared" si="0"/>
        <v>4.7041806759865512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65"/>
      <c r="I35" s="209"/>
      <c r="J35" s="190">
        <f>SUM(J36:J37)</f>
        <v>158800</v>
      </c>
      <c r="K35" s="190">
        <f>SUM(K36:K37)</f>
        <v>10633.33</v>
      </c>
      <c r="L35" s="210">
        <f t="shared" si="0"/>
        <v>6.6960516372795968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1</v>
      </c>
      <c r="H36" s="154">
        <v>0</v>
      </c>
      <c r="I36" s="156">
        <f>IF(G36&gt;0,H36*100/G36,0)</f>
        <v>0</v>
      </c>
      <c r="J36" s="163">
        <f>'[1]ฟอร์มคีย์ผลเบิกจ่าย 64-จังหวัด'!$BU$11</f>
        <v>158800</v>
      </c>
      <c r="K36" s="163">
        <f>'[1]ฟอร์มคีย์ผลเบิกจ่าย 64-จังหวัด'!$BX$11</f>
        <v>10633.33</v>
      </c>
      <c r="L36" s="203">
        <f t="shared" si="0"/>
        <v>6.6960516372795968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6">
        <v>0</v>
      </c>
      <c r="I37" s="218">
        <f>IF(G37&gt;0,H37*100/G37,0)</f>
        <v>0</v>
      </c>
      <c r="J37" s="219">
        <f>'[1]ฟอร์มคีย์ผลเบิกจ่าย 64-จังหวัด'!$CC$11</f>
        <v>0</v>
      </c>
      <c r="K37" s="219">
        <f>'[1]ฟอร์มคีย์ผลเบิกจ่าย 64-จังหวัด'!$CF$11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66"/>
      <c r="I38" s="227"/>
      <c r="J38" s="228">
        <f>SUM(J39,J68,J70,J75,J76)</f>
        <v>3183447</v>
      </c>
      <c r="K38" s="228">
        <f>SUM(K39,K68,K70,K75,K76)</f>
        <v>504985.7900000001</v>
      </c>
      <c r="L38" s="229">
        <f t="shared" si="0"/>
        <v>15.862861545990873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232"/>
      <c r="I39" s="234"/>
      <c r="J39" s="147">
        <f>'[1]ฟอร์มคีย์ผลเบิกจ่าย 64-จังหวัด'!$CK$11</f>
        <v>1762600</v>
      </c>
      <c r="K39" s="147">
        <f>'[1]ฟอร์มคีย์ผลเบิกจ่าย 64-จังหวัด'!$CN$11</f>
        <v>368519.13000000006</v>
      </c>
      <c r="L39" s="148">
        <f t="shared" si="0"/>
        <v>20.907700555996826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1250</v>
      </c>
      <c r="H40" s="242">
        <f>SUM(H49,H58)</f>
        <v>5</v>
      </c>
      <c r="I40" s="429">
        <f>IF(G40&gt;0,H40*100/G40,0)</f>
        <v>0.4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0</v>
      </c>
      <c r="I41" s="429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1250</v>
      </c>
      <c r="H42" s="428">
        <f>SUM(H51,H60)</f>
        <v>56</v>
      </c>
      <c r="I42" s="429">
        <f>IF(G42&gt;0,H42*100/G42,0)</f>
        <v>4.4800000000000004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1084.31</v>
      </c>
      <c r="I43" s="429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0</v>
      </c>
      <c r="I45" s="156">
        <f t="shared" ref="I45:I52" si="2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9000</v>
      </c>
      <c r="H46" s="155">
        <v>805.87</v>
      </c>
      <c r="I46" s="156">
        <f t="shared" si="2"/>
        <v>8.9541111111111107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740</v>
      </c>
      <c r="H47" s="155">
        <v>15</v>
      </c>
      <c r="I47" s="156">
        <f t="shared" si="2"/>
        <v>2.0270270270270272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258">
        <f t="shared" si="2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740</v>
      </c>
      <c r="H49" s="155">
        <v>0</v>
      </c>
      <c r="I49" s="258">
        <f t="shared" si="2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258">
        <f t="shared" si="2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740</v>
      </c>
      <c r="H51" s="155">
        <v>56</v>
      </c>
      <c r="I51" s="156">
        <f t="shared" si="2"/>
        <v>7.5675675675675675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155">
        <v>1084.31</v>
      </c>
      <c r="I52" s="258">
        <f t="shared" si="2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155">
        <v>0</v>
      </c>
      <c r="I54" s="258">
        <f t="shared" ref="I54:I61" si="3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510</v>
      </c>
      <c r="H55" s="155">
        <v>24</v>
      </c>
      <c r="I55" s="156">
        <f t="shared" si="3"/>
        <v>4.7058823529411766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510</v>
      </c>
      <c r="H56" s="155">
        <v>5</v>
      </c>
      <c r="I56" s="156">
        <f t="shared" si="3"/>
        <v>0.98039215686274506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155">
        <v>0</v>
      </c>
      <c r="I57" s="156">
        <f t="shared" si="3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510</v>
      </c>
      <c r="H58" s="155">
        <v>5</v>
      </c>
      <c r="I58" s="156">
        <f t="shared" si="3"/>
        <v>0.98039215686274506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155">
        <v>0</v>
      </c>
      <c r="I59" s="258">
        <f t="shared" si="3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510</v>
      </c>
      <c r="H60" s="155">
        <v>0</v>
      </c>
      <c r="I60" s="258">
        <f t="shared" si="3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155">
        <v>0</v>
      </c>
      <c r="I61" s="258">
        <f t="shared" si="3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268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155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155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v>1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155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217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5000</v>
      </c>
      <c r="H68" s="434">
        <v>0</v>
      </c>
      <c r="I68" s="281">
        <f t="shared" si="4"/>
        <v>0</v>
      </c>
      <c r="J68" s="282">
        <f>'[1]ฟอร์มคีย์ผลเบิกจ่าย 64-จังหวัด'!$CS$11</f>
        <v>280000</v>
      </c>
      <c r="K68" s="283">
        <f>'[1]ฟอร์มคีย์ผลเบิกจ่าย 64-จังหวัด'!$CV$11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5000</v>
      </c>
      <c r="H70" s="293">
        <f>SUM(H72:H74)</f>
        <v>2803</v>
      </c>
      <c r="I70" s="285">
        <f t="shared" si="4"/>
        <v>56.06</v>
      </c>
      <c r="J70" s="173">
        <f>'[1]ฟอร์มคีย์ผลเบิกจ่าย 64-จังหวัด'!$DA$11</f>
        <v>434200</v>
      </c>
      <c r="K70" s="286">
        <f>'[1]ฟอร์มคีย์ผลเบิกจ่าย 64-จังหวัด'!$DD$11</f>
        <v>88633.33</v>
      </c>
      <c r="L70" s="286">
        <f>IF(J70&gt;0,K70*100/J70,0)</f>
        <v>20.413019345923537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7</v>
      </c>
      <c r="H71" s="321">
        <v>0</v>
      </c>
      <c r="I71" s="156">
        <f t="shared" si="4"/>
        <v>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5000</v>
      </c>
      <c r="H72" s="155">
        <v>2803</v>
      </c>
      <c r="I72" s="156">
        <f t="shared" si="4"/>
        <v>56.06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286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64-จังหวัด'!$DI$11</f>
        <v>706647</v>
      </c>
      <c r="K76" s="286">
        <f>'[1]ฟอร์มคีย์ผลเบิกจ่าย 64-จังหวัด'!$DL$11</f>
        <v>47833.33</v>
      </c>
      <c r="L76" s="286">
        <f>IF(J76&gt;0,K76*100/J76,0)</f>
        <v>6.7690558369313107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91849.162499999773</v>
      </c>
      <c r="H77" s="301">
        <v>0</v>
      </c>
      <c r="I77" s="302">
        <f t="shared" ref="I77:I85" si="5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447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[2]ตรวจสอบการถือครอง!$AG$14</f>
        <v>473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[2]ตรวจสอบการถือครอง!$AH$14</f>
        <v>5952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1396360</v>
      </c>
      <c r="K99" s="356">
        <f>SUM(K100:K108)</f>
        <v>84212.9</v>
      </c>
      <c r="L99" s="356">
        <f>IF(J99&gt;0,K99*100/J99,0)</f>
        <v>6.030887450227735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7">IF(G100&gt;0,H100*100/G100,0)</f>
        <v>0</v>
      </c>
      <c r="J100" s="289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1000</v>
      </c>
      <c r="H102" s="155">
        <v>0</v>
      </c>
      <c r="I102" s="156">
        <f t="shared" si="7"/>
        <v>0</v>
      </c>
      <c r="J102" s="289">
        <v>1041200</v>
      </c>
      <c r="K102" s="203">
        <v>37612.9</v>
      </c>
      <c r="L102" s="203">
        <f>IF(J102&gt;0,K102*100/J102,0)</f>
        <v>3.6124567806377259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100</v>
      </c>
      <c r="H103" s="155">
        <v>100</v>
      </c>
      <c r="I103" s="156">
        <f t="shared" si="7"/>
        <v>100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150</v>
      </c>
      <c r="H104" s="155">
        <v>150</v>
      </c>
      <c r="I104" s="156">
        <f t="shared" si="7"/>
        <v>100</v>
      </c>
      <c r="J104" s="289">
        <v>170700</v>
      </c>
      <c r="K104" s="203">
        <v>32800</v>
      </c>
      <c r="L104" s="203">
        <f>IF(J104&gt;0,K104*100/J104,0)</f>
        <v>19.214997070884593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50</v>
      </c>
      <c r="H105" s="155">
        <v>50</v>
      </c>
      <c r="I105" s="156">
        <f t="shared" si="7"/>
        <v>100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0</v>
      </c>
      <c r="H106" s="155">
        <v>0</v>
      </c>
      <c r="I106" s="156">
        <f t="shared" si="7"/>
        <v>0</v>
      </c>
      <c r="J106" s="289">
        <v>0</v>
      </c>
      <c r="K106" s="203">
        <v>0</v>
      </c>
      <c r="L106" s="203">
        <f t="shared" ref="L106:L115" si="8">IF(J106&gt;0,K106*100/J106,0)</f>
        <v>0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50</v>
      </c>
      <c r="H107" s="155">
        <v>30</v>
      </c>
      <c r="I107" s="156">
        <f t="shared" si="7"/>
        <v>60</v>
      </c>
      <c r="J107" s="289">
        <v>148300</v>
      </c>
      <c r="K107" s="203">
        <v>13800</v>
      </c>
      <c r="L107" s="203">
        <f t="shared" si="8"/>
        <v>9.3054619015509097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24</v>
      </c>
      <c r="H108" s="155">
        <v>0</v>
      </c>
      <c r="I108" s="156">
        <f t="shared" si="7"/>
        <v>0</v>
      </c>
      <c r="J108" s="289">
        <v>36160</v>
      </c>
      <c r="K108" s="203">
        <v>0</v>
      </c>
      <c r="L108" s="203">
        <f t="shared" si="8"/>
        <v>0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61330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155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155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155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155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155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3480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29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485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97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18325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733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36520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913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7</v>
      </c>
      <c r="H128" s="155">
        <v>0</v>
      </c>
      <c r="I128" s="156">
        <f t="shared" si="9"/>
        <v>0</v>
      </c>
      <c r="J128" s="289">
        <v>2520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[3]พ.ย.63!$D$9</f>
        <v>10615553.039999999</v>
      </c>
      <c r="H131" s="155">
        <f>[3]พ.ย.63!$F$9</f>
        <v>0</v>
      </c>
      <c r="I131" s="156">
        <f t="shared" ref="I131:I138" si="10">IF(G131&gt;0,H131*100/G131,0)</f>
        <v>0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[3]พ.ย.63!$C$9</f>
        <v>283</v>
      </c>
      <c r="H132" s="155">
        <f>[3]พ.ย.63!$E$9</f>
        <v>0</v>
      </c>
      <c r="I132" s="156">
        <f t="shared" si="10"/>
        <v>0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[3]พ.ย.63!$I$9</f>
        <v>1160617.42</v>
      </c>
      <c r="H133" s="155">
        <f>[3]พ.ย.63!$K$9</f>
        <v>34500</v>
      </c>
      <c r="I133" s="156">
        <f t="shared" si="10"/>
        <v>2.9725557626043559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[3]พ.ย.63!$H$9</f>
        <v>37</v>
      </c>
      <c r="H134" s="155">
        <f>[3]พ.ย.63!$J$9</f>
        <v>2</v>
      </c>
      <c r="I134" s="156">
        <f t="shared" si="10"/>
        <v>5.4054054054054053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[3]พ.ย.63!$N$9</f>
        <v>2404886.91</v>
      </c>
      <c r="H135" s="155">
        <f>[3]พ.ย.63!$P$9</f>
        <v>107850.16</v>
      </c>
      <c r="I135" s="156">
        <f t="shared" si="10"/>
        <v>4.484625017148935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[3]พ.ย.63!$M$9</f>
        <v>308</v>
      </c>
      <c r="H136" s="155">
        <f>[3]พ.ย.63!$O$9</f>
        <v>18</v>
      </c>
      <c r="I136" s="156">
        <f t="shared" si="10"/>
        <v>5.8441558441558445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[3]พ.ย.63!$S$9</f>
        <v>8000000</v>
      </c>
      <c r="H137" s="321">
        <f>[3]พ.ย.63!$U$9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[3]พ.ย.63!$R$9</f>
        <v>168</v>
      </c>
      <c r="H138" s="384">
        <f>[3]พ.ย.63!$T$9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  <colBreaks count="1" manualBreakCount="1">
    <brk id="1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Z1000"/>
  <sheetViews>
    <sheetView view="pageBreakPreview" zoomScale="85" zoomScaleNormal="85" zoomScaleSheetLayoutView="85" workbookViewId="0">
      <pane xSplit="6" ySplit="7" topLeftCell="G6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6.375" style="1" bestFit="1" customWidth="1"/>
    <col min="7" max="7" width="12" style="402" bestFit="1" customWidth="1"/>
    <col min="8" max="8" width="9" style="402" bestFit="1" customWidth="1"/>
    <col min="9" max="9" width="6.75" style="1" bestFit="1" customWidth="1"/>
    <col min="10" max="10" width="11.625" style="1" bestFit="1" customWidth="1"/>
    <col min="11" max="11" width="10.75" style="1" bestFit="1" customWidth="1"/>
    <col min="12" max="12" width="6.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1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SUM(J9,J15,J19,J31)</f>
        <v>3580356</v>
      </c>
      <c r="K8" s="404">
        <f>SUM(K9,K15,K19,K31)</f>
        <v>786128.47</v>
      </c>
      <c r="L8" s="406">
        <f>IF(J8&gt;0,K8*100/J8,0)</f>
        <v>21.956712405135132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09">
        <f>SUM(J10)</f>
        <v>0</v>
      </c>
      <c r="K9" s="409">
        <f>SUM(K10)</f>
        <v>0</v>
      </c>
      <c r="L9" s="410">
        <f>IF(J9&gt;0,K9*100/J9,0)</f>
        <v>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412">
        <f>J11</f>
        <v>0</v>
      </c>
      <c r="K10" s="413">
        <f>K11</f>
        <v>0</v>
      </c>
      <c r="L10" s="414">
        <f>IF(J10&gt;0,K10*100/J10,0)</f>
        <v>0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0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64-จังหวัด'!$Y$12</f>
        <v>0</v>
      </c>
      <c r="K11" s="66">
        <f>'[1]ฟอร์มคีย์ผลเบิกจ่าย 64-จังหวัด'!$AB$12</f>
        <v>0</v>
      </c>
      <c r="L11" s="67">
        <f>IF(J11&gt;0,K11*100/J11,0)</f>
        <v>0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302340</v>
      </c>
      <c r="K15" s="85">
        <f>K16</f>
        <v>116240</v>
      </c>
      <c r="L15" s="86">
        <f>L16</f>
        <v>38.446781768869485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436">
        <f>SUM(J17)</f>
        <v>302340</v>
      </c>
      <c r="K16" s="436">
        <f>SUM(K17)</f>
        <v>116240</v>
      </c>
      <c r="L16" s="97">
        <f>IF(J16&gt;0,K16*100/J16,0)</f>
        <v>38.446781768869485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114</v>
      </c>
      <c r="H17" s="115">
        <v>0</v>
      </c>
      <c r="I17" s="119">
        <f>IF(G17&gt;0,H16*100/G17,0)</f>
        <v>0</v>
      </c>
      <c r="J17" s="107">
        <f>'[1]ฟอร์มคีย์ผลเบิกจ่าย 64-จังหวัด'!$AG$12</f>
        <v>302340</v>
      </c>
      <c r="K17" s="109">
        <f>'[1]ฟอร์มคีย์ผลเบิกจ่าย 64-จังหวัด'!$AJ$12</f>
        <v>116240</v>
      </c>
      <c r="L17" s="109">
        <f>IF(J17&gt;0,K17*100/J17,0)</f>
        <v>38.446781768869485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70</v>
      </c>
      <c r="H18" s="461">
        <v>0</v>
      </c>
      <c r="I18" s="462">
        <f>IF(G18&gt;0,H17*100/G18,0)</f>
        <v>0</v>
      </c>
      <c r="J18" s="118"/>
      <c r="K18" s="120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124775</v>
      </c>
      <c r="K19" s="128">
        <f>K20</f>
        <v>53110</v>
      </c>
      <c r="L19" s="129">
        <f>IF(J19&gt;0,K19*100/J19,0)</f>
        <v>42.564616309356843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124775</v>
      </c>
      <c r="K20" s="137">
        <f>SUM(K21,K30)</f>
        <v>53110</v>
      </c>
      <c r="L20" s="138">
        <f>IF(J20&gt;0,K20*100/J20,0)</f>
        <v>42.564616309356843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20</v>
      </c>
      <c r="H21" s="145">
        <f>SUM(H27:H28)</f>
        <v>20</v>
      </c>
      <c r="I21" s="146">
        <f>IF(G21&gt;0,H21*100/G21,0)</f>
        <v>100</v>
      </c>
      <c r="J21" s="147">
        <f>'[1]ฟอร์มคีย์ผลเบิกจ่าย 64-จังหวัด'!$AO$12</f>
        <v>94000</v>
      </c>
      <c r="K21" s="148">
        <f>'[1]ฟอร์มคีย์ผลเบิกจ่าย 64-จังหวัด'!$AR$12</f>
        <v>53110</v>
      </c>
      <c r="L21" s="148">
        <f>IF(J21&gt;0,K21*100/J21,0)</f>
        <v>56.5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55">
        <v>0</v>
      </c>
      <c r="I23" s="156">
        <f>IF(G23&gt;0,H23*100/G23,0)</f>
        <v>0</v>
      </c>
      <c r="J23" s="157">
        <v>48000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36000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30000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20</v>
      </c>
      <c r="H27" s="155">
        <v>20</v>
      </c>
      <c r="I27" s="156">
        <f>IF(G27&gt;0,H27*100/G27,0)</f>
        <v>100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463">
        <v>0</v>
      </c>
      <c r="I28" s="163">
        <f>IF(G28&gt;0,H27*100/G28,0)</f>
        <v>0</v>
      </c>
      <c r="J28" s="157">
        <v>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15</v>
      </c>
      <c r="H30" s="144">
        <v>0</v>
      </c>
      <c r="I30" s="171">
        <f>IF(G30&gt;0,H30*100/G30,0)</f>
        <v>0</v>
      </c>
      <c r="J30" s="172">
        <f>'[1]ฟอร์มคีย์ผลเบิกจ่าย 64-จังหวัด'!$AW$12</f>
        <v>30775</v>
      </c>
      <c r="K30" s="173">
        <f>'[1]ฟอร์มคีย์ผลเบิกจ่าย 64-จังหวัด'!$AZ$12</f>
        <v>0</v>
      </c>
      <c r="L30" s="173">
        <f>IF(J30&gt;0,K30*100/J30,0)</f>
        <v>0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3153241</v>
      </c>
      <c r="K31" s="181">
        <f>SUM(K32,K35,K38)</f>
        <v>616778.47</v>
      </c>
      <c r="L31" s="182">
        <f t="shared" ref="L31:L39" si="0">IF(J31&gt;0,K31*100/J31,0)</f>
        <v>19.560143674397231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602080</v>
      </c>
      <c r="K32" s="422">
        <f>SUM(K33:K34)</f>
        <v>75730</v>
      </c>
      <c r="L32" s="191">
        <f t="shared" si="0"/>
        <v>12.578062715918151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15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64-จังหวัด'!$BE$12</f>
        <v>363500</v>
      </c>
      <c r="K33" s="201">
        <f>'[1]ฟอร์มคีย์ผลเบิกจ่าย 64-จังหวัด'!$BH$12</f>
        <v>42400</v>
      </c>
      <c r="L33" s="201">
        <f t="shared" si="0"/>
        <v>11.664374140302613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60</v>
      </c>
      <c r="H34" s="155">
        <v>60</v>
      </c>
      <c r="I34" s="156">
        <f>IF(G34&gt;0,H34*100/G34,0)</f>
        <v>100</v>
      </c>
      <c r="J34" s="163">
        <f>'[1]ฟอร์มคีย์ผลเบิกจ่าย 64-จังหวัด'!$BM$12</f>
        <v>238580</v>
      </c>
      <c r="K34" s="203">
        <f>'[1]ฟอร์มคีย์ผลเบิกจ่าย 64-จังหวัด'!$BP$12</f>
        <v>33330</v>
      </c>
      <c r="L34" s="203">
        <f t="shared" si="0"/>
        <v>13.970156760834939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0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64-จังหวัด'!$BU$12</f>
        <v>0</v>
      </c>
      <c r="K36" s="203">
        <f>'[1]ฟอร์มคีย์ผลเบิกจ่าย 64-จังหวัด'!$BX$12</f>
        <v>0</v>
      </c>
      <c r="L36" s="203">
        <f t="shared" si="0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64-จังหวัด'!$CC$12</f>
        <v>0</v>
      </c>
      <c r="K37" s="220">
        <f>'[1]ฟอร์มคีย์ผลเบิกจ่าย 64-จังหวัด'!$CF$12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2551161</v>
      </c>
      <c r="K38" s="228">
        <f>SUM(K39,K68,K70,K75,K76)</f>
        <v>541048.47</v>
      </c>
      <c r="L38" s="229">
        <f t="shared" si="0"/>
        <v>21.207931212495016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64-จังหวัด'!$CK$12</f>
        <v>1885570</v>
      </c>
      <c r="K39" s="148">
        <f>'[1]ฟอร์มคีย์ผลเบิกจ่าย 64-จังหวัด'!$CN$12</f>
        <v>433208.47</v>
      </c>
      <c r="L39" s="148">
        <f t="shared" si="0"/>
        <v>22.97493436997831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940</v>
      </c>
      <c r="H40" s="242">
        <f>SUM(H49,H58)</f>
        <v>86</v>
      </c>
      <c r="I40" s="429">
        <f>IF(G40&gt;0,H40*100/G40,0)</f>
        <v>9.1489361702127656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940</v>
      </c>
      <c r="H42" s="428">
        <f>SUM(H51,H60)</f>
        <v>0</v>
      </c>
      <c r="I42" s="243">
        <f>IF(G42&gt;0,H42*100/G42,0)</f>
        <v>0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261">
        <v>0</v>
      </c>
      <c r="I45" s="258">
        <f t="shared" ref="I45:I52" si="2">IF(G45&gt;0,H45*100/G45,0)</f>
        <v>0</v>
      </c>
      <c r="J45" s="163"/>
      <c r="K45" s="259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4500</v>
      </c>
      <c r="H46" s="155">
        <v>3.81</v>
      </c>
      <c r="I46" s="156">
        <f t="shared" si="2"/>
        <v>8.4666666666666668E-2</v>
      </c>
      <c r="J46" s="163"/>
      <c r="K46" s="259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940</v>
      </c>
      <c r="H47" s="155">
        <v>99</v>
      </c>
      <c r="I47" s="156">
        <f t="shared" si="2"/>
        <v>10.531914893617021</v>
      </c>
      <c r="J47" s="163"/>
      <c r="K47" s="259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156">
        <f t="shared" si="2"/>
        <v>0</v>
      </c>
      <c r="J48" s="163"/>
      <c r="K48" s="259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940</v>
      </c>
      <c r="H49" s="155">
        <v>86</v>
      </c>
      <c r="I49" s="156">
        <f t="shared" si="2"/>
        <v>9.1489361702127656</v>
      </c>
      <c r="J49" s="163"/>
      <c r="K49" s="259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261">
        <v>0</v>
      </c>
      <c r="I50" s="258">
        <f t="shared" si="2"/>
        <v>0</v>
      </c>
      <c r="J50" s="163"/>
      <c r="K50" s="259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940</v>
      </c>
      <c r="H51" s="261">
        <v>0</v>
      </c>
      <c r="I51" s="258">
        <f t="shared" si="2"/>
        <v>0</v>
      </c>
      <c r="J51" s="163"/>
      <c r="K51" s="259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261">
        <v>0</v>
      </c>
      <c r="I52" s="258">
        <f t="shared" si="2"/>
        <v>0</v>
      </c>
      <c r="J52" s="163"/>
      <c r="K52" s="259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155">
        <v>1</v>
      </c>
      <c r="I54" s="258">
        <f t="shared" ref="I54:I61" si="3">IF(G54&gt;0,H54*100/G54,0)</f>
        <v>0</v>
      </c>
      <c r="J54" s="163"/>
      <c r="K54" s="259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0</v>
      </c>
      <c r="H55" s="155">
        <v>0.28999999999999998</v>
      </c>
      <c r="I55" s="258">
        <f t="shared" si="3"/>
        <v>0</v>
      </c>
      <c r="J55" s="163"/>
      <c r="K55" s="259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0</v>
      </c>
      <c r="H56" s="261">
        <v>0</v>
      </c>
      <c r="I56" s="258">
        <f t="shared" si="3"/>
        <v>0</v>
      </c>
      <c r="J56" s="163"/>
      <c r="K56" s="259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3"/>
        <v>0</v>
      </c>
      <c r="J57" s="163"/>
      <c r="K57" s="259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0</v>
      </c>
      <c r="H58" s="261">
        <v>0</v>
      </c>
      <c r="I58" s="258">
        <f t="shared" si="3"/>
        <v>0</v>
      </c>
      <c r="J58" s="163"/>
      <c r="K58" s="259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3"/>
        <v>0</v>
      </c>
      <c r="J59" s="163"/>
      <c r="K59" s="259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0</v>
      </c>
      <c r="H60" s="261">
        <v>0</v>
      </c>
      <c r="I60" s="258">
        <f t="shared" si="3"/>
        <v>0</v>
      </c>
      <c r="J60" s="163"/>
      <c r="K60" s="259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3"/>
        <v>0</v>
      </c>
      <c r="J61" s="163"/>
      <c r="K61" s="259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430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2252</v>
      </c>
      <c r="H63" s="261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261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261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431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434">
        <v>0</v>
      </c>
      <c r="I68" s="281">
        <f t="shared" si="4"/>
        <v>0</v>
      </c>
      <c r="J68" s="282">
        <f>'[1]ฟอร์มคีย์ผลเบิกจ่าย 64-จังหวัด'!$CS$12</f>
        <v>0</v>
      </c>
      <c r="K68" s="283">
        <f>'[1]ฟอร์มคีย์ผลเบิกจ่าย 64-จังหวัด'!$CV$12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3400</v>
      </c>
      <c r="H70" s="293">
        <f>SUM(H72:H74)</f>
        <v>2058</v>
      </c>
      <c r="I70" s="285">
        <f t="shared" si="4"/>
        <v>60.529411764705884</v>
      </c>
      <c r="J70" s="173">
        <f>'[1]ฟอร์มคีย์ผลเบิกจ่าย 64-จังหวัด'!$DA$12</f>
        <v>110840</v>
      </c>
      <c r="K70" s="286">
        <f>'[1]ฟอร์มคีย์ผลเบิกจ่าย 64-จังหวัด'!$DD$12</f>
        <v>25260</v>
      </c>
      <c r="L70" s="286">
        <f>IF(J70&gt;0,K70*100/J70,0)</f>
        <v>22.789606640202091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15</v>
      </c>
      <c r="H71" s="321">
        <v>2</v>
      </c>
      <c r="I71" s="156">
        <f t="shared" si="4"/>
        <v>13.333333333333334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3400</v>
      </c>
      <c r="H72" s="155">
        <v>2036</v>
      </c>
      <c r="I72" s="156">
        <f t="shared" si="4"/>
        <v>59.882352941176471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1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21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64-จังหวัด'!$DI$12</f>
        <v>554751</v>
      </c>
      <c r="K76" s="286">
        <f>'[1]ฟอร์มคีย์ผลเบิกจ่าย 64-จังหวัด'!$DL$12</f>
        <v>82580</v>
      </c>
      <c r="L76" s="286">
        <f>IF(J76&gt;0,K76*100/J76,0)</f>
        <v>14.885957844149898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23016.909999999989</v>
      </c>
      <c r="H77" s="301">
        <v>10701</v>
      </c>
      <c r="I77" s="302">
        <f t="shared" ref="I77:I85" si="5">IF(G77&gt;0,H77*100/G77,0)</f>
        <v>46.491905299190918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1413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10701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1100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8279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261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2004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52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418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[2]ตรวจสอบการถือครอง!$AG$15</f>
        <v>313</v>
      </c>
      <c r="H87" s="321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[2]ตรวจสอบการถือครอง!$AH$15</f>
        <v>1895</v>
      </c>
      <c r="H88" s="321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321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321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321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321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321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321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321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448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1239975</v>
      </c>
      <c r="K99" s="356">
        <f>SUM(K100:K108)</f>
        <v>83220</v>
      </c>
      <c r="L99" s="356">
        <f>IF(J99&gt;0,K99*100/J99,0)</f>
        <v>6.7114256335813218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7">IF(G100&gt;0,H100*100/G100,0)</f>
        <v>0</v>
      </c>
      <c r="J100" s="289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800</v>
      </c>
      <c r="H102" s="155">
        <v>0</v>
      </c>
      <c r="I102" s="156">
        <f t="shared" si="7"/>
        <v>0</v>
      </c>
      <c r="J102" s="289">
        <v>714360</v>
      </c>
      <c r="K102" s="203">
        <v>2160</v>
      </c>
      <c r="L102" s="203">
        <f>IF(J102&gt;0,K102*100/J102,0)</f>
        <v>0.30236855367041826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80</v>
      </c>
      <c r="H103" s="155">
        <v>0</v>
      </c>
      <c r="I103" s="156">
        <f t="shared" si="7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225</v>
      </c>
      <c r="H104" s="155">
        <v>0</v>
      </c>
      <c r="I104" s="156">
        <f t="shared" si="7"/>
        <v>0</v>
      </c>
      <c r="J104" s="289">
        <v>222520</v>
      </c>
      <c r="K104" s="203">
        <v>0</v>
      </c>
      <c r="L104" s="203">
        <f>IF(J104&gt;0,K104*100/J104,0)</f>
        <v>0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75</v>
      </c>
      <c r="H105" s="155">
        <v>0</v>
      </c>
      <c r="I105" s="156">
        <f t="shared" si="7"/>
        <v>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50</v>
      </c>
      <c r="H106" s="155">
        <v>0</v>
      </c>
      <c r="I106" s="156">
        <f t="shared" si="7"/>
        <v>0</v>
      </c>
      <c r="J106" s="289">
        <v>112675</v>
      </c>
      <c r="K106" s="203">
        <v>10440</v>
      </c>
      <c r="L106" s="203">
        <f t="shared" ref="L106:L115" si="8">IF(J106&gt;0,K106*100/J106,0)</f>
        <v>9.2655868648768589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55</v>
      </c>
      <c r="H107" s="155">
        <v>30</v>
      </c>
      <c r="I107" s="156">
        <f t="shared" si="7"/>
        <v>54.545454545454547</v>
      </c>
      <c r="J107" s="289">
        <v>153200</v>
      </c>
      <c r="K107" s="203">
        <v>50000</v>
      </c>
      <c r="L107" s="203">
        <f t="shared" si="8"/>
        <v>32.637075718015666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26</v>
      </c>
      <c r="H108" s="155">
        <v>26</v>
      </c>
      <c r="I108" s="156">
        <f t="shared" si="7"/>
        <v>100</v>
      </c>
      <c r="J108" s="289">
        <v>37220</v>
      </c>
      <c r="K108" s="203">
        <v>20620</v>
      </c>
      <c r="L108" s="203">
        <f t="shared" si="8"/>
        <v>55.400322407307897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261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261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261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261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261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9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[3]พ.ย.63!$D$10</f>
        <v>6909110.2599999998</v>
      </c>
      <c r="H131" s="155">
        <f>[3]พ.ย.63!$F$10</f>
        <v>0</v>
      </c>
      <c r="I131" s="156">
        <f t="shared" ref="I131:I138" si="10">IF(G131&gt;0,H131*100/G131,0)</f>
        <v>0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[3]พ.ย.63!$C$10</f>
        <v>292</v>
      </c>
      <c r="H132" s="155">
        <f>[3]พ.ย.63!$E$10</f>
        <v>0</v>
      </c>
      <c r="I132" s="156">
        <f t="shared" si="10"/>
        <v>0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[3]พ.ย.63!$I$10</f>
        <v>25123705.849999946</v>
      </c>
      <c r="H133" s="155">
        <f>[3]พ.ย.63!$K$10</f>
        <v>75741.100000000006</v>
      </c>
      <c r="I133" s="156">
        <f t="shared" si="10"/>
        <v>0.30147264281873515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[3]พ.ย.63!$H$10</f>
        <v>403</v>
      </c>
      <c r="H134" s="155">
        <f>[3]พ.ย.63!$J$10</f>
        <v>14</v>
      </c>
      <c r="I134" s="156">
        <f t="shared" si="10"/>
        <v>3.4739454094292803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[3]พ.ย.63!$N$10</f>
        <v>719734.72000000009</v>
      </c>
      <c r="H135" s="155">
        <f>[3]พ.ย.63!$P$10</f>
        <v>0</v>
      </c>
      <c r="I135" s="156">
        <f t="shared" si="10"/>
        <v>0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[3]พ.ย.63!$M$10</f>
        <v>14</v>
      </c>
      <c r="H136" s="155">
        <f>[3]พ.ย.63!$O$10</f>
        <v>0</v>
      </c>
      <c r="I136" s="156">
        <f t="shared" si="10"/>
        <v>0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[3]พ.ย.63!$S$10</f>
        <v>4000000</v>
      </c>
      <c r="H137" s="321">
        <f>[3]พ.ย.63!$U$10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[3]พ.ย.63!$R$10</f>
        <v>200</v>
      </c>
      <c r="H138" s="384">
        <f>[3]พ.ย.63!$T$10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  <colBreaks count="1" manualBreakCount="1">
    <brk id="1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Z1000"/>
  <sheetViews>
    <sheetView view="pageBreakPreview" zoomScaleNormal="85" zoomScaleSheetLayoutView="100" workbookViewId="0">
      <pane xSplit="6" ySplit="7" topLeftCell="G6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0.875" style="402" bestFit="1" customWidth="1"/>
    <col min="8" max="8" width="9.625" style="402" bestFit="1" customWidth="1"/>
    <col min="9" max="9" width="6.625" style="1" bestFit="1" customWidth="1"/>
    <col min="10" max="10" width="11.25" style="1" bestFit="1" customWidth="1"/>
    <col min="11" max="11" width="10.625" style="1" bestFit="1" customWidth="1"/>
    <col min="12" max="12" width="5.87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2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35">
        <f>SUM(J9,J15,J19,J31)</f>
        <v>3689914</v>
      </c>
      <c r="K8" s="35">
        <f>SUM(K9,K15,K19,K31)</f>
        <v>594503.09</v>
      </c>
      <c r="L8" s="37">
        <f>IF(J8&gt;0,K8*100/J8,0)</f>
        <v>16.111570350962108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6">
        <f>SUM(J10)</f>
        <v>486000</v>
      </c>
      <c r="K9" s="46">
        <f>SUM(K10)</f>
        <v>49261.14</v>
      </c>
      <c r="L9" s="47">
        <f>IF(J9&gt;0,K9*100/J9,0)</f>
        <v>10.136037037037037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55">
        <f>J11</f>
        <v>486000</v>
      </c>
      <c r="K10" s="56">
        <f>K11</f>
        <v>49261.14</v>
      </c>
      <c r="L10" s="57">
        <f>IF(J10&gt;0,K10*100/J10,0)</f>
        <v>10.136037037037037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1</v>
      </c>
      <c r="H11" s="64">
        <f>SUM(H12:H14)</f>
        <v>1</v>
      </c>
      <c r="I11" s="65">
        <f>IF(G11&gt;0,H11*100/G11,0)</f>
        <v>100</v>
      </c>
      <c r="J11" s="66">
        <f>'[1]ฟอร์มคีย์ผลเบิกจ่าย 64-จังหวัด'!$Y$13</f>
        <v>486000</v>
      </c>
      <c r="K11" s="66">
        <f>'[1]ฟอร์มคีย์ผลเบิกจ่าย 64-จังหวัด'!$AB$13</f>
        <v>49261.14</v>
      </c>
      <c r="L11" s="67">
        <f>IF(J11&gt;0,K11*100/J11,0)</f>
        <v>10.136037037037037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1</v>
      </c>
      <c r="H13" s="74">
        <v>1</v>
      </c>
      <c r="I13" s="75">
        <f>IF(G13&gt;0,H13*100/G13,0)</f>
        <v>100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46">
        <f>J16</f>
        <v>248540</v>
      </c>
      <c r="K15" s="435">
        <f>K16</f>
        <v>44223.14</v>
      </c>
      <c r="L15" s="47">
        <f>L16</f>
        <v>17.793168101714009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436">
        <f>SUM(J17)</f>
        <v>248540</v>
      </c>
      <c r="K16" s="436">
        <f>SUM(K17)</f>
        <v>44223.14</v>
      </c>
      <c r="L16" s="437">
        <f>IF(J16&gt;0,K16*100/J16,0)</f>
        <v>17.793168101714009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100</v>
      </c>
      <c r="H17" s="438">
        <v>0</v>
      </c>
      <c r="I17" s="106">
        <f>IF(G17&gt;0,H17*100/G17,0)</f>
        <v>0</v>
      </c>
      <c r="J17" s="107">
        <f>'[1]ฟอร์มคีย์ผลเบิกจ่าย 64-จังหวัด'!$AG$13</f>
        <v>248540</v>
      </c>
      <c r="K17" s="109">
        <f>'[1]ฟอร์มคีย์ผลเบิกจ่าย 64-จังหวัด'!$AJ$13</f>
        <v>44223.14</v>
      </c>
      <c r="L17" s="109">
        <f>IF(J17&gt;0,K17*100/J17,0)</f>
        <v>17.793168101714009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40</v>
      </c>
      <c r="H18" s="439">
        <v>40</v>
      </c>
      <c r="I18" s="117">
        <f>IF(G18&gt;0,H18*100/G18,0)</f>
        <v>100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899405</v>
      </c>
      <c r="K19" s="128">
        <f>K20</f>
        <v>164526.53</v>
      </c>
      <c r="L19" s="129">
        <f>IF(J19&gt;0,K19*100/J19,0)</f>
        <v>18.292819141543575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899405</v>
      </c>
      <c r="K20" s="137">
        <f>SUM(K21,K30)</f>
        <v>164526.53</v>
      </c>
      <c r="L20" s="138">
        <f>IF(J20&gt;0,K20*100/J20,0)</f>
        <v>18.292819141543575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100</v>
      </c>
      <c r="H21" s="293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64-จังหวัด'!$AO$13</f>
        <v>871000</v>
      </c>
      <c r="K21" s="148">
        <f>'[1]ฟอร์มคีย์ผลเบิกจ่าย 64-จังหวัด'!$AR$13</f>
        <v>137481.53</v>
      </c>
      <c r="L21" s="148">
        <f>IF(J21&gt;0,K21*100/J21,0)</f>
        <v>15.784331802525832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5</v>
      </c>
      <c r="H23" s="155">
        <v>1</v>
      </c>
      <c r="I23" s="156">
        <f>IF(G23&gt;0,H23*100/G23,0)</f>
        <v>20</v>
      </c>
      <c r="J23" s="157">
        <v>80000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1</v>
      </c>
      <c r="H24" s="155">
        <v>0</v>
      </c>
      <c r="I24" s="156">
        <f>IF(G24&gt;0,H24*100/G24,0)</f>
        <v>0</v>
      </c>
      <c r="J24" s="157">
        <v>28000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11000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12800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100</v>
      </c>
      <c r="H28" s="155">
        <v>0</v>
      </c>
      <c r="I28" s="163">
        <f>IF(G28&gt;0,H28*100/G28,0)</f>
        <v>0</v>
      </c>
      <c r="J28" s="157">
        <v>586000</v>
      </c>
      <c r="K28" s="440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122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460">
        <v>13</v>
      </c>
      <c r="I30" s="171">
        <f>IF(G30&gt;0,H30*100/G30,0)</f>
        <v>100</v>
      </c>
      <c r="J30" s="172">
        <f>'[1]ฟอร์มคีย์ผลเบิกจ่าย 64-จังหวัด'!$AW$13</f>
        <v>28405</v>
      </c>
      <c r="K30" s="172">
        <f>'[1]ฟอร์มคีย์ผลเบิกจ่าย 64-จังหวัด'!$AZ$13</f>
        <v>27045</v>
      </c>
      <c r="L30" s="173">
        <f>IF(J30&gt;0,K30*100/J30,0)</f>
        <v>95.212110543918328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2055969</v>
      </c>
      <c r="K31" s="181">
        <f>SUM(K32,K35,K38)</f>
        <v>336492.27999999997</v>
      </c>
      <c r="L31" s="182">
        <f t="shared" ref="L31:L39" si="0">IF(J31&gt;0,K31*100/J31,0)</f>
        <v>16.366602803836049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188"/>
      <c r="I32" s="189"/>
      <c r="J32" s="190">
        <f>SUM(J33:J34)</f>
        <v>324080</v>
      </c>
      <c r="K32" s="191">
        <f>SUM(K33:K34)</f>
        <v>21633.14</v>
      </c>
      <c r="L32" s="191">
        <f t="shared" si="0"/>
        <v>6.6752468526289803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25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64-จังหวัด'!$BE$13</f>
        <v>85500</v>
      </c>
      <c r="K33" s="201">
        <f>'[1]ฟอร์มคีย์ผลเบิกจ่าย 64-จังหวัด'!$BH$13</f>
        <v>0</v>
      </c>
      <c r="L33" s="201">
        <f t="shared" si="0"/>
        <v>0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60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64-จังหวัด'!$BM$13</f>
        <v>238580</v>
      </c>
      <c r="K34" s="203">
        <f>'[1]ฟอร์มคีย์ผลเบิกจ่าย 64-จังหวัด'!$BP$13</f>
        <v>21633.14</v>
      </c>
      <c r="L34" s="203">
        <f t="shared" si="0"/>
        <v>9.0674574566183246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208"/>
      <c r="I35" s="209"/>
      <c r="J35" s="190">
        <f>SUM(J36:J37)</f>
        <v>249000</v>
      </c>
      <c r="K35" s="210">
        <f>SUM(K36:K37)</f>
        <v>76067.34</v>
      </c>
      <c r="L35" s="210">
        <f t="shared" si="0"/>
        <v>30.549132530120481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7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64-จังหวัด'!$BU$13</f>
        <v>249000</v>
      </c>
      <c r="K36" s="203">
        <f>'[1]ฟอร์มคีย์ผลเบิกจ่าย 64-จังหวัด'!$BX$13</f>
        <v>76067.34</v>
      </c>
      <c r="L36" s="203">
        <f t="shared" si="0"/>
        <v>30.549132530120481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64-จังหวัด'!$CC$13</f>
        <v>0</v>
      </c>
      <c r="K37" s="220">
        <f>'[1]ฟอร์มคีย์ผลเบิกจ่าย 64-จังหวัด'!$CF$13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226"/>
      <c r="I38" s="227"/>
      <c r="J38" s="228">
        <f>SUM(J39,J68,J70,J75,J76)</f>
        <v>1482889</v>
      </c>
      <c r="K38" s="228">
        <f>SUM(K39,K68,K70,K75,K76)</f>
        <v>238791.8</v>
      </c>
      <c r="L38" s="229">
        <f t="shared" si="0"/>
        <v>16.103147302326743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64-จังหวัด'!$CK$13</f>
        <v>919800</v>
      </c>
      <c r="K39" s="148">
        <f>'[1]ฟอร์มคีย์ผลเบิกจ่าย 64-จังหวัด'!$CN$13</f>
        <v>182166.8</v>
      </c>
      <c r="L39" s="148">
        <f t="shared" si="0"/>
        <v>19.805044574907587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265</v>
      </c>
      <c r="H40" s="242">
        <f>SUM(H49,H58)</f>
        <v>39</v>
      </c>
      <c r="I40" s="243">
        <f>IF(G40&gt;0,H40*100/G40,0)</f>
        <v>14.716981132075471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265</v>
      </c>
      <c r="H42" s="428">
        <f>SUM(H51,H60)</f>
        <v>45</v>
      </c>
      <c r="I42" s="429">
        <f>IF(G42&gt;0,H42*100/G42,0)</f>
        <v>16.981132075471699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261">
        <v>0</v>
      </c>
      <c r="I45" s="258">
        <f t="shared" ref="I45:I52" si="2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850</v>
      </c>
      <c r="H46" s="155">
        <v>125.53</v>
      </c>
      <c r="I46" s="156">
        <f t="shared" si="2"/>
        <v>14.768235294117646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155</v>
      </c>
      <c r="H47" s="155">
        <v>90</v>
      </c>
      <c r="I47" s="156">
        <f t="shared" si="2"/>
        <v>58.064516129032256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156">
        <f t="shared" si="2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155</v>
      </c>
      <c r="H49" s="155">
        <v>37</v>
      </c>
      <c r="I49" s="156">
        <f t="shared" si="2"/>
        <v>23.870967741935484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156">
        <f t="shared" si="2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155</v>
      </c>
      <c r="H51" s="155">
        <v>37</v>
      </c>
      <c r="I51" s="156">
        <f t="shared" si="2"/>
        <v>23.870967741935484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261">
        <v>0</v>
      </c>
      <c r="I52" s="258">
        <f t="shared" si="2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261">
        <v>0</v>
      </c>
      <c r="I54" s="258">
        <f t="shared" ref="I54:I61" si="3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100</v>
      </c>
      <c r="H55" s="155">
        <v>4.1900000000000004</v>
      </c>
      <c r="I55" s="156">
        <f t="shared" si="3"/>
        <v>4.1900000000000004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110</v>
      </c>
      <c r="H56" s="155">
        <v>30</v>
      </c>
      <c r="I56" s="156">
        <f t="shared" si="3"/>
        <v>27.272727272727273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155">
        <v>0</v>
      </c>
      <c r="I57" s="156">
        <f t="shared" si="3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110</v>
      </c>
      <c r="H58" s="155">
        <v>2</v>
      </c>
      <c r="I58" s="156">
        <f t="shared" si="3"/>
        <v>1.8181818181818181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155">
        <v>0</v>
      </c>
      <c r="I59" s="156">
        <f t="shared" si="3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110</v>
      </c>
      <c r="H60" s="155">
        <v>8</v>
      </c>
      <c r="I60" s="156">
        <f t="shared" si="3"/>
        <v>7.2727272727272725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3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268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155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155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155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217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3000</v>
      </c>
      <c r="H68" s="434">
        <v>0</v>
      </c>
      <c r="I68" s="281">
        <f t="shared" si="4"/>
        <v>0</v>
      </c>
      <c r="J68" s="282">
        <f>'[1]ฟอร์มคีย์ผลเบิกจ่าย 64-จังหวัด'!$CS$13</f>
        <v>168000</v>
      </c>
      <c r="K68" s="283">
        <f>'[1]ฟอร์มคีย์ผลเบิกจ่าย 64-จังหวัด'!$CV$13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1000</v>
      </c>
      <c r="H70" s="293">
        <f>SUM(H72:H74)</f>
        <v>549</v>
      </c>
      <c r="I70" s="285">
        <f t="shared" si="4"/>
        <v>54.9</v>
      </c>
      <c r="J70" s="173">
        <f>'[1]ฟอร์มคีย์ผลเบิกจ่าย 64-จังหวัด'!$DA$13</f>
        <v>62200</v>
      </c>
      <c r="K70" s="286">
        <f>'[1]ฟอร์มคีย์ผลเบิกจ่าย 64-จังหวัด'!$DD$13</f>
        <v>1445</v>
      </c>
      <c r="L70" s="286">
        <f>IF(J70&gt;0,K70*100/J70,0)</f>
        <v>2.3231511254019295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13</v>
      </c>
      <c r="H71" s="321">
        <v>1</v>
      </c>
      <c r="I71" s="156">
        <f t="shared" si="4"/>
        <v>7.6923076923076925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1000</v>
      </c>
      <c r="H72" s="155">
        <v>549</v>
      </c>
      <c r="I72" s="156">
        <f t="shared" si="4"/>
        <v>54.9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64-จังหวัด'!$DI$13</f>
        <v>332889</v>
      </c>
      <c r="K76" s="286">
        <f>'[1]ฟอร์มคีย์ผลเบิกจ่าย 64-จังหวัด'!$DL$13</f>
        <v>55180</v>
      </c>
      <c r="L76" s="286">
        <f>IF(J76&gt;0,K76*100/J76,0)</f>
        <v>16.576095935882531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16063.057499999983</v>
      </c>
      <c r="H77" s="450">
        <v>0</v>
      </c>
      <c r="I77" s="302">
        <f t="shared" ref="I77:I85" si="5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[2]ตรวจสอบการถือครอง!$AG$16</f>
        <v>95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[2]ตรวจสอบการถือครอง!$AH$16</f>
        <v>550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1452115</v>
      </c>
      <c r="K99" s="356">
        <f>SUM(K100:K108)</f>
        <v>39191.14</v>
      </c>
      <c r="L99" s="356">
        <f>IF(J99&gt;0,K99*100/J99,0)</f>
        <v>2.6989005691697971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7">IF(G100&gt;0,H100*100/G100,0)</f>
        <v>0</v>
      </c>
      <c r="J100" s="289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1000</v>
      </c>
      <c r="H102" s="155">
        <v>0</v>
      </c>
      <c r="I102" s="156">
        <f t="shared" si="7"/>
        <v>0</v>
      </c>
      <c r="J102" s="289">
        <v>1041200</v>
      </c>
      <c r="K102" s="203">
        <v>10633.14</v>
      </c>
      <c r="L102" s="203">
        <f>IF(J102&gt;0,K102*100/J102,0)</f>
        <v>1.0212389550518632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100</v>
      </c>
      <c r="H103" s="155">
        <v>0</v>
      </c>
      <c r="I103" s="156">
        <f t="shared" si="7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90</v>
      </c>
      <c r="H104" s="155">
        <v>0</v>
      </c>
      <c r="I104" s="156">
        <f t="shared" si="7"/>
        <v>0</v>
      </c>
      <c r="J104" s="289">
        <v>129820</v>
      </c>
      <c r="K104" s="203">
        <v>0</v>
      </c>
      <c r="L104" s="203">
        <f>IF(J104&gt;0,K104*100/J104,0)</f>
        <v>0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30</v>
      </c>
      <c r="H105" s="155">
        <v>0</v>
      </c>
      <c r="I105" s="156">
        <f t="shared" si="7"/>
        <v>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55</v>
      </c>
      <c r="H106" s="155">
        <v>55</v>
      </c>
      <c r="I106" s="156">
        <f t="shared" si="7"/>
        <v>100</v>
      </c>
      <c r="J106" s="289">
        <v>119275</v>
      </c>
      <c r="K106" s="203">
        <v>8758</v>
      </c>
      <c r="L106" s="203">
        <f t="shared" ref="L106:L115" si="8">IF(J106&gt;0,K106*100/J106,0)</f>
        <v>7.3426954516872769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40</v>
      </c>
      <c r="H107" s="155">
        <v>40</v>
      </c>
      <c r="I107" s="156">
        <f t="shared" si="7"/>
        <v>100</v>
      </c>
      <c r="J107" s="289">
        <v>124600</v>
      </c>
      <c r="K107" s="203">
        <v>18840</v>
      </c>
      <c r="L107" s="203">
        <f t="shared" si="8"/>
        <v>15.120385232744784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26</v>
      </c>
      <c r="H108" s="155">
        <v>0</v>
      </c>
      <c r="I108" s="156">
        <f t="shared" si="7"/>
        <v>0</v>
      </c>
      <c r="J108" s="289">
        <v>37220</v>
      </c>
      <c r="K108" s="203">
        <v>960</v>
      </c>
      <c r="L108" s="203">
        <f t="shared" si="8"/>
        <v>2.5792584631918323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155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155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155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155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155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9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[3]พ.ย.63!$D$11</f>
        <v>1670000</v>
      </c>
      <c r="H131" s="155">
        <f>[3]พ.ย.63!$F$11</f>
        <v>0</v>
      </c>
      <c r="I131" s="156">
        <f t="shared" ref="I131:I138" si="10">IF(G131&gt;0,H131*100/G131,0)</f>
        <v>0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[3]พ.ย.63!$C$11</f>
        <v>87</v>
      </c>
      <c r="H132" s="155">
        <f>[3]พ.ย.63!$E$11</f>
        <v>0</v>
      </c>
      <c r="I132" s="156">
        <f t="shared" si="10"/>
        <v>0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[3]พ.ย.63!$I$11</f>
        <v>3624009.3899999997</v>
      </c>
      <c r="H133" s="155">
        <f>[3]พ.ย.63!$K$11</f>
        <v>102153.31</v>
      </c>
      <c r="I133" s="156">
        <f t="shared" si="10"/>
        <v>2.8187926411526214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[3]พ.ย.63!$H$11</f>
        <v>92</v>
      </c>
      <c r="H134" s="155">
        <f>[3]พ.ย.63!$J$11</f>
        <v>16</v>
      </c>
      <c r="I134" s="156">
        <f t="shared" si="10"/>
        <v>17.391304347826086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[3]พ.ย.63!$N$11</f>
        <v>58202.969999999994</v>
      </c>
      <c r="H135" s="155">
        <f>[3]พ.ย.63!$P$11</f>
        <v>4144.17</v>
      </c>
      <c r="I135" s="156">
        <f t="shared" si="10"/>
        <v>7.1202036597101497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[3]พ.ย.63!$M$11</f>
        <v>5</v>
      </c>
      <c r="H136" s="155">
        <f>[3]พ.ย.63!$O$11</f>
        <v>2</v>
      </c>
      <c r="I136" s="156">
        <f t="shared" si="10"/>
        <v>40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[3]พ.ย.63!$S$11</f>
        <v>3390000</v>
      </c>
      <c r="H137" s="321">
        <f>[3]พ.ย.63!$U$11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[3]พ.ย.63!$R$11</f>
        <v>122</v>
      </c>
      <c r="H138" s="384">
        <f>[3]พ.ย.63!$T$11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  <colBreaks count="1" manualBreakCount="1">
    <brk id="1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Z1000"/>
  <sheetViews>
    <sheetView view="pageBreakPreview" zoomScaleNormal="85" zoomScaleSheetLayoutView="100" workbookViewId="0">
      <pane xSplit="6" ySplit="7" topLeftCell="G6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0.875" style="402" bestFit="1" customWidth="1"/>
    <col min="8" max="8" width="9.625" style="402" bestFit="1" customWidth="1"/>
    <col min="9" max="9" width="6.625" style="1" bestFit="1" customWidth="1"/>
    <col min="10" max="10" width="11" style="1" bestFit="1" customWidth="1"/>
    <col min="11" max="11" width="10.625" style="1" bestFit="1" customWidth="1"/>
    <col min="12" max="12" width="6.6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3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SUM(J9,J15,J19,J31)</f>
        <v>1803153</v>
      </c>
      <c r="K8" s="404">
        <f>SUM(K9,K15,K19,K31)</f>
        <v>401633</v>
      </c>
      <c r="L8" s="406">
        <f>IF(J8&gt;0,K8*100/J8,0)</f>
        <v>22.273927947323383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09">
        <f>SUM(J10)</f>
        <v>0</v>
      </c>
      <c r="K9" s="409">
        <f>SUM(K10)</f>
        <v>0</v>
      </c>
      <c r="L9" s="410">
        <f>IF(J9&gt;0,K9*100/J9,0)</f>
        <v>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412">
        <f>J11</f>
        <v>0</v>
      </c>
      <c r="K10" s="413">
        <f>K11</f>
        <v>0</v>
      </c>
      <c r="L10" s="414">
        <f>IF(J10&gt;0,K10*100/J10,0)</f>
        <v>0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0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64-จังหวัด'!$Y$14</f>
        <v>0</v>
      </c>
      <c r="K11" s="66">
        <f>'[1]ฟอร์มคีย์ผลเบิกจ่าย 64-จังหวัด'!$AB$14</f>
        <v>0</v>
      </c>
      <c r="L11" s="67">
        <f>IF(J11&gt;0,K11*100/J11,0)</f>
        <v>0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0</v>
      </c>
      <c r="K15" s="85">
        <f>K16</f>
        <v>0</v>
      </c>
      <c r="L15" s="86">
        <f>L16</f>
        <v>0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96">
        <f>SUM(J17)</f>
        <v>0</v>
      </c>
      <c r="K16" s="96">
        <f>SUM(K17)</f>
        <v>0</v>
      </c>
      <c r="L16" s="97">
        <f>IF(J16&gt;0,K16*100/J16,0)</f>
        <v>0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0</v>
      </c>
      <c r="H17" s="105">
        <v>0</v>
      </c>
      <c r="I17" s="106">
        <f>IF(G17&gt;0,H17*100/G17,0)</f>
        <v>0</v>
      </c>
      <c r="J17" s="107">
        <f>'[1]ฟอร์มคีย์ผลเบิกจ่าย 64-จังหวัด'!$AG$14</f>
        <v>0</v>
      </c>
      <c r="K17" s="108">
        <f>'[1]ฟอร์มคีย์ผลเบิกจ่าย 64-จังหวัด'!$AJ$14</f>
        <v>0</v>
      </c>
      <c r="L17" s="109">
        <f>IF(J17&gt;0,K17*100/J17,0)</f>
        <v>0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0</v>
      </c>
      <c r="H18" s="116">
        <v>0</v>
      </c>
      <c r="I18" s="117">
        <f>IF(G18&gt;0,H18*100/G18,0)</f>
        <v>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97405</v>
      </c>
      <c r="K19" s="128">
        <f>K20</f>
        <v>28405</v>
      </c>
      <c r="L19" s="129">
        <f>IF(J19&gt;0,K19*100/J19,0)</f>
        <v>29.161747343565526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97405</v>
      </c>
      <c r="K20" s="137">
        <f>SUM(K21,K30)</f>
        <v>28405</v>
      </c>
      <c r="L20" s="138">
        <f>IF(J20&gt;0,K20*100/J20,0)</f>
        <v>29.161747343565526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293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64-จังหวัด'!$AO$14</f>
        <v>69000</v>
      </c>
      <c r="K21" s="148">
        <f>'[1]ฟอร์มคีย์ผลเบิกจ่าย 64-จังหวัด'!$AR$14</f>
        <v>0</v>
      </c>
      <c r="L21" s="148">
        <f>IF(J21&gt;0,K21*100/J21,0)</f>
        <v>0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55">
        <v>0</v>
      </c>
      <c r="I23" s="156">
        <f>IF(G23&gt;0,H23*100/G23,0)</f>
        <v>0</v>
      </c>
      <c r="J23" s="157">
        <v>48000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11000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96000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155">
        <v>0</v>
      </c>
      <c r="I28" s="163">
        <f>IF(G28&gt;0,H28*100/G28,0)</f>
        <v>0</v>
      </c>
      <c r="J28" s="157">
        <v>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13</v>
      </c>
      <c r="I30" s="171">
        <f>IF(G30&gt;0,H30*100/G30,0)</f>
        <v>100</v>
      </c>
      <c r="J30" s="172">
        <f>'[1]ฟอร์มคีย์ผลเบิกจ่าย 64-จังหวัด'!$AW$14</f>
        <v>28405</v>
      </c>
      <c r="K30" s="173">
        <f>'[1]ฟอร์มคีย์ผลเบิกจ่าย 64-จังหวัด'!$AZ$14</f>
        <v>28405</v>
      </c>
      <c r="L30" s="173">
        <f t="shared" ref="L30:L39" si="0">IF(J30&gt;0,K30*100/J30,0)</f>
        <v>100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1705748</v>
      </c>
      <c r="K31" s="181">
        <f>SUM(K32,K35,K38)</f>
        <v>373228</v>
      </c>
      <c r="L31" s="182">
        <f t="shared" si="0"/>
        <v>21.880606044972644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572540</v>
      </c>
      <c r="K32" s="422">
        <f>SUM(K33:K34)</f>
        <v>119800</v>
      </c>
      <c r="L32" s="191">
        <f t="shared" si="0"/>
        <v>20.924302232158453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10</v>
      </c>
      <c r="H33" s="198">
        <v>0</v>
      </c>
      <c r="I33" s="199">
        <f>IF(G33&gt;0,H33*100/G33,0)</f>
        <v>0</v>
      </c>
      <c r="J33" s="457">
        <f>'[1]ฟอร์มคีย์ผลเบิกจ่าย 64-จังหวัด'!$BE$14</f>
        <v>346500</v>
      </c>
      <c r="K33" s="201">
        <f>'[1]ฟอร์มคีย์ผลเบิกจ่าย 64-จังหวัด'!$BH$14</f>
        <v>66000</v>
      </c>
      <c r="L33" s="203">
        <f t="shared" si="0"/>
        <v>19.047619047619047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55</v>
      </c>
      <c r="H34" s="155">
        <v>55</v>
      </c>
      <c r="I34" s="156">
        <f>IF(G34&gt;0,H34*100/G34,0)</f>
        <v>100</v>
      </c>
      <c r="J34" s="458">
        <f>'[1]ฟอร์มคีย์ผลเบิกจ่าย 64-จังหวัด'!$BM$14</f>
        <v>226040</v>
      </c>
      <c r="K34" s="459">
        <f>'[1]ฟอร์มคีย์ผลเบิกจ่าย 64-จังหวัด'!$BP$14</f>
        <v>53800</v>
      </c>
      <c r="L34" s="203">
        <f t="shared" si="0"/>
        <v>23.801097150946735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228">
        <f>SUM(J36:J37)</f>
        <v>0</v>
      </c>
      <c r="K35" s="425">
        <f>SUM(K36:K37)</f>
        <v>0</v>
      </c>
      <c r="L35" s="210">
        <f t="shared" si="0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64-จังหวัด'!$BU$14</f>
        <v>0</v>
      </c>
      <c r="K36" s="203">
        <f>'[1]ฟอร์มคีย์ผลเบิกจ่าย 64-จังหวัด'!$BX$14</f>
        <v>0</v>
      </c>
      <c r="L36" s="203">
        <f t="shared" si="0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64-จังหวัด'!$CC$14</f>
        <v>0</v>
      </c>
      <c r="K37" s="220">
        <f>'[1]ฟอร์มคีย์ผลเบิกจ่าย 64-จังหวัด'!$CF$14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1133208</v>
      </c>
      <c r="K38" s="228">
        <f>SUM(K39,K68,K70,K75,K76)</f>
        <v>253428</v>
      </c>
      <c r="L38" s="229">
        <f t="shared" si="0"/>
        <v>22.363767287205878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64-จังหวัด'!$CK$14</f>
        <v>787800</v>
      </c>
      <c r="K39" s="148">
        <f>'[1]ฟอร์มคีย์ผลเบิกจ่าย 64-จังหวัด'!$CN$14</f>
        <v>215728</v>
      </c>
      <c r="L39" s="148">
        <f t="shared" si="0"/>
        <v>27.383599898451383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358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358</v>
      </c>
      <c r="H42" s="428">
        <f>SUM(H51,H60)</f>
        <v>0</v>
      </c>
      <c r="I42" s="243">
        <f>IF(G42&gt;0,H42*100/G42,0)</f>
        <v>0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261">
        <v>0</v>
      </c>
      <c r="I45" s="258">
        <f t="shared" ref="I45:I52" si="2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2170</v>
      </c>
      <c r="H46" s="155">
        <v>617</v>
      </c>
      <c r="I46" s="156">
        <f t="shared" si="2"/>
        <v>28.433179723502302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308</v>
      </c>
      <c r="H47" s="155">
        <v>89</v>
      </c>
      <c r="I47" s="156">
        <f t="shared" si="2"/>
        <v>28.896103896103895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1379</v>
      </c>
      <c r="I48" s="156">
        <f t="shared" si="2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308</v>
      </c>
      <c r="H49" s="155">
        <v>0</v>
      </c>
      <c r="I49" s="156">
        <f t="shared" si="2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261">
        <v>0</v>
      </c>
      <c r="I50" s="258">
        <f t="shared" si="2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308</v>
      </c>
      <c r="H51" s="261">
        <v>0</v>
      </c>
      <c r="I51" s="258">
        <f t="shared" si="2"/>
        <v>0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261">
        <v>0</v>
      </c>
      <c r="I52" s="258">
        <f t="shared" si="2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261">
        <v>0</v>
      </c>
      <c r="I54" s="258">
        <f t="shared" ref="I54:I61" si="3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50</v>
      </c>
      <c r="H55" s="261">
        <v>0</v>
      </c>
      <c r="I55" s="258">
        <f t="shared" si="3"/>
        <v>0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50</v>
      </c>
      <c r="H56" s="261">
        <v>0</v>
      </c>
      <c r="I56" s="258">
        <f t="shared" si="3"/>
        <v>0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3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50</v>
      </c>
      <c r="H58" s="261">
        <v>0</v>
      </c>
      <c r="I58" s="258">
        <f t="shared" si="3"/>
        <v>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3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50</v>
      </c>
      <c r="H60" s="261">
        <v>0</v>
      </c>
      <c r="I60" s="258">
        <f t="shared" si="3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3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430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261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261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261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431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280">
        <v>0</v>
      </c>
      <c r="I68" s="281">
        <f t="shared" si="4"/>
        <v>0</v>
      </c>
      <c r="J68" s="282">
        <f>'[1]ฟอร์มคีย์ผลเบิกจ่าย 64-จังหวัด'!$CS$14</f>
        <v>0</v>
      </c>
      <c r="K68" s="282">
        <f>'[1]ฟอร์มคีย์ผลเบิกจ่าย 64-จังหวัด'!$CV$14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1300</v>
      </c>
      <c r="H70" s="293">
        <f>SUM(H72:H74)</f>
        <v>334</v>
      </c>
      <c r="I70" s="285">
        <f t="shared" si="4"/>
        <v>25.692307692307693</v>
      </c>
      <c r="J70" s="173">
        <f>'[1]ฟอร์มคีย์ผลเบิกจ่าย 64-จังหวัด'!$DA$14</f>
        <v>54240</v>
      </c>
      <c r="K70" s="286">
        <f>'[1]ฟอร์มคีย์ผลเบิกจ่าย 64-จังหวัด'!$DD$14</f>
        <v>500</v>
      </c>
      <c r="L70" s="286">
        <f>IF(J70&gt;0,K70*100/J70,0)</f>
        <v>0.92182890855457222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8</v>
      </c>
      <c r="H71" s="321">
        <v>0</v>
      </c>
      <c r="I71" s="156">
        <f t="shared" si="4"/>
        <v>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1300</v>
      </c>
      <c r="H72" s="155">
        <v>167</v>
      </c>
      <c r="I72" s="156">
        <f t="shared" si="4"/>
        <v>12.846153846153847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167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64-จังหวัด'!$DI$14</f>
        <v>291168</v>
      </c>
      <c r="K76" s="286">
        <f>'[1]ฟอร์มคีย์ผลเบิกจ่าย 64-จังหวัด'!$DL$14</f>
        <v>37200</v>
      </c>
      <c r="L76" s="286">
        <f>IF(J76&gt;0,K76*100/J76,0)</f>
        <v>12.776129244971974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8456.207499999995</v>
      </c>
      <c r="H77" s="301">
        <v>0</v>
      </c>
      <c r="I77" s="302">
        <f t="shared" ref="I77:I85" si="5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447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[2]ตรวจสอบการถือครอง!$AG$17</f>
        <v>32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[2]ตรวจสอบการถือครอง!$AH$17</f>
        <v>451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942815</v>
      </c>
      <c r="K99" s="356">
        <f>SUM(K100:K108)</f>
        <v>72540</v>
      </c>
      <c r="L99" s="356">
        <f>IF(J99&gt;0,K99*100/J99,0)</f>
        <v>7.6939802612389494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7">IF(G100&gt;0,H100*100/G100,0)</f>
        <v>0</v>
      </c>
      <c r="J100" s="289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500</v>
      </c>
      <c r="H102" s="155">
        <v>0</v>
      </c>
      <c r="I102" s="156">
        <f t="shared" si="7"/>
        <v>0</v>
      </c>
      <c r="J102" s="289">
        <v>461320</v>
      </c>
      <c r="K102" s="203">
        <v>0</v>
      </c>
      <c r="L102" s="203">
        <f>IF(J102&gt;0,K102*100/J102,0)</f>
        <v>0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50</v>
      </c>
      <c r="H103" s="155">
        <v>0</v>
      </c>
      <c r="I103" s="156">
        <f t="shared" si="7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225</v>
      </c>
      <c r="H104" s="155">
        <v>0</v>
      </c>
      <c r="I104" s="156">
        <f t="shared" si="7"/>
        <v>0</v>
      </c>
      <c r="J104" s="289">
        <v>225520</v>
      </c>
      <c r="K104" s="203">
        <v>40320</v>
      </c>
      <c r="L104" s="203">
        <f>IF(J104&gt;0,K104*100/J104,0)</f>
        <v>17.878680383114581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75</v>
      </c>
      <c r="H105" s="155">
        <v>75</v>
      </c>
      <c r="I105" s="156">
        <f t="shared" si="7"/>
        <v>100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45</v>
      </c>
      <c r="H106" s="155">
        <v>0</v>
      </c>
      <c r="I106" s="156">
        <f t="shared" si="7"/>
        <v>0</v>
      </c>
      <c r="J106" s="289">
        <v>106075</v>
      </c>
      <c r="K106" s="203">
        <v>12480</v>
      </c>
      <c r="L106" s="203">
        <f t="shared" ref="L106:L115" si="8">IF(J106&gt;0,K106*100/J106,0)</f>
        <v>11.765260428941787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30</v>
      </c>
      <c r="H107" s="155">
        <v>0</v>
      </c>
      <c r="I107" s="156">
        <f t="shared" si="7"/>
        <v>0</v>
      </c>
      <c r="J107" s="289">
        <v>114800</v>
      </c>
      <c r="K107" s="203">
        <v>4340</v>
      </c>
      <c r="L107" s="203">
        <f t="shared" si="8"/>
        <v>3.7804878048780486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22</v>
      </c>
      <c r="I108" s="156">
        <f t="shared" si="7"/>
        <v>100</v>
      </c>
      <c r="J108" s="289">
        <v>35100</v>
      </c>
      <c r="K108" s="203">
        <v>15400</v>
      </c>
      <c r="L108" s="203">
        <f t="shared" si="8"/>
        <v>43.874643874643873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261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261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261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261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261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9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[3]พ.ย.63!$D$12</f>
        <v>2687572.33</v>
      </c>
      <c r="H131" s="155">
        <f>[3]พ.ย.63!$F$12</f>
        <v>19994.52</v>
      </c>
      <c r="I131" s="156">
        <f t="shared" ref="I131:I138" si="10">IF(G131&gt;0,H131*100/G131,0)</f>
        <v>0.74396211691910075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[3]พ.ย.63!$C$12</f>
        <v>161</v>
      </c>
      <c r="H132" s="155">
        <f>[3]พ.ย.63!$E$12</f>
        <v>1</v>
      </c>
      <c r="I132" s="156">
        <f t="shared" si="10"/>
        <v>0.6211180124223602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[3]พ.ย.63!$I$12</f>
        <v>7490884.9400000004</v>
      </c>
      <c r="H133" s="155">
        <f>[3]พ.ย.63!$K$12</f>
        <v>302122.76</v>
      </c>
      <c r="I133" s="156">
        <f t="shared" si="10"/>
        <v>4.0332051876370159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[3]พ.ย.63!$H$12</f>
        <v>288</v>
      </c>
      <c r="H134" s="155">
        <f>[3]พ.ย.63!$J$12</f>
        <v>38</v>
      </c>
      <c r="I134" s="156">
        <f t="shared" si="10"/>
        <v>13.194444444444445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[3]พ.ย.63!$N$12</f>
        <v>0</v>
      </c>
      <c r="H135" s="155">
        <f>[3]พ.ย.63!$P$12</f>
        <v>0</v>
      </c>
      <c r="I135" s="156">
        <f t="shared" si="10"/>
        <v>0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[3]พ.ย.63!$M$12</f>
        <v>0</v>
      </c>
      <c r="H136" s="155">
        <f>[3]พ.ย.63!$O$12</f>
        <v>0</v>
      </c>
      <c r="I136" s="156">
        <f t="shared" si="10"/>
        <v>0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[3]พ.ย.63!$S$12</f>
        <v>3000000</v>
      </c>
      <c r="H137" s="321">
        <f>[3]พ.ย.63!$U$12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[3]พ.ย.63!$R$12</f>
        <v>104</v>
      </c>
      <c r="H138" s="384">
        <f>[3]พ.ย.63!$T$12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00"/>
  <sheetViews>
    <sheetView view="pageBreakPreview" zoomScale="85" zoomScaleNormal="85" zoomScaleSheetLayoutView="85" workbookViewId="0">
      <pane xSplit="6" ySplit="7" topLeftCell="G5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1.75" style="402" bestFit="1" customWidth="1"/>
    <col min="8" max="8" width="10.875" style="402" bestFit="1" customWidth="1"/>
    <col min="9" max="9" width="6.625" style="1" bestFit="1" customWidth="1"/>
    <col min="10" max="10" width="11" style="1" bestFit="1" customWidth="1"/>
    <col min="11" max="11" width="10.625" style="1" bestFit="1" customWidth="1"/>
    <col min="12" max="12" width="6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4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SUM(J9,J15,J19,J31)</f>
        <v>3482614</v>
      </c>
      <c r="K8" s="404">
        <f>SUM(K9,K15,K19,K31)</f>
        <v>661008.19999999995</v>
      </c>
      <c r="L8" s="406">
        <f>IF(J8&gt;0,K8*100/J8,0)</f>
        <v>18.980231515752244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84">
        <f>SUM(J10)</f>
        <v>588000</v>
      </c>
      <c r="K9" s="84">
        <f>SUM(K10)</f>
        <v>79030</v>
      </c>
      <c r="L9" s="86">
        <f>IF(J9&gt;0,K9*100/J9,0)</f>
        <v>13.44047619047619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55">
        <f>J11</f>
        <v>588000</v>
      </c>
      <c r="K10" s="56">
        <f>K11</f>
        <v>79030</v>
      </c>
      <c r="L10" s="57">
        <f>IF(J10&gt;0,K10*100/J10,0)</f>
        <v>13.44047619047619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1</v>
      </c>
      <c r="H11" s="64">
        <f>SUM(H12:H14)</f>
        <v>1</v>
      </c>
      <c r="I11" s="65">
        <f>IF(G11&gt;0,H11*100/G11,0)</f>
        <v>100</v>
      </c>
      <c r="J11" s="66">
        <f>'[1]ฟอร์มคีย์ผลเบิกจ่าย 64-จังหวัด'!$Y$15</f>
        <v>588000</v>
      </c>
      <c r="K11" s="66">
        <f>'[1]ฟอร์มคีย์ผลเบิกจ่าย 64-จังหวัด'!$AB$15</f>
        <v>79030</v>
      </c>
      <c r="L11" s="67">
        <f>IF(J11&gt;0,K11*100/J11,0)</f>
        <v>13.44047619047619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1</v>
      </c>
      <c r="H12" s="74">
        <v>1</v>
      </c>
      <c r="I12" s="75">
        <f>IF(G12&gt;0,H12*100/G12,0)</f>
        <v>100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0</v>
      </c>
      <c r="K15" s="85">
        <f>K16</f>
        <v>0</v>
      </c>
      <c r="L15" s="86">
        <f>L16</f>
        <v>0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96">
        <f>SUM(J17)</f>
        <v>0</v>
      </c>
      <c r="K16" s="96">
        <f>SUM(K17)</f>
        <v>0</v>
      </c>
      <c r="L16" s="97">
        <f>IF(J16&gt;0,K16*100/J16,0)</f>
        <v>0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0</v>
      </c>
      <c r="H17" s="105">
        <v>0</v>
      </c>
      <c r="I17" s="106">
        <f>IF(G17&gt;0,H17*100/G17,0)</f>
        <v>0</v>
      </c>
      <c r="J17" s="107">
        <f>'[1]ฟอร์มคีย์ผลเบิกจ่าย 64-จังหวัด'!$AG$15</f>
        <v>0</v>
      </c>
      <c r="K17" s="108">
        <f>'[1]ฟอร์มคีย์ผลเบิกจ่าย 64-จังหวัด'!$AJ$15</f>
        <v>0</v>
      </c>
      <c r="L17" s="109">
        <f>IF(J17&gt;0,K17*100/J17,0)</f>
        <v>0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0</v>
      </c>
      <c r="H18" s="116">
        <v>0</v>
      </c>
      <c r="I18" s="117">
        <f>IF(G18&gt;0,H18*100/G18,0)</f>
        <v>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129405</v>
      </c>
      <c r="K19" s="128">
        <f>K20</f>
        <v>25825</v>
      </c>
      <c r="L19" s="129">
        <f>IF(J19&gt;0,K19*100/J19,0)</f>
        <v>19.956725010625554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129405</v>
      </c>
      <c r="K20" s="137">
        <f>SUM(K21,K30)</f>
        <v>25825</v>
      </c>
      <c r="L20" s="138">
        <f>IF(J20&gt;0,K20*100/J20,0)</f>
        <v>19.956725010625554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293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64-จังหวัด'!$AO$15</f>
        <v>101000</v>
      </c>
      <c r="K21" s="147">
        <f>'[1]ฟอร์มคีย์ผลเบิกจ่าย 64-จังหวัด'!$AR$15</f>
        <v>720</v>
      </c>
      <c r="L21" s="148">
        <f>IF(J21&gt;0,K21*100/J21,0)</f>
        <v>0.71287128712871284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5</v>
      </c>
      <c r="H23" s="155">
        <v>0</v>
      </c>
      <c r="I23" s="156">
        <f>IF(G23&gt;0,H23*100/G23,0)</f>
        <v>0</v>
      </c>
      <c r="J23" s="157">
        <v>80000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11000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32000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442">
        <v>0</v>
      </c>
      <c r="I28" s="163">
        <f>IF(G28&gt;0,H28*100/G28,0)</f>
        <v>0</v>
      </c>
      <c r="J28" s="157">
        <v>0</v>
      </c>
      <c r="K28" s="440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70">
        <v>13</v>
      </c>
      <c r="I30" s="171">
        <f>IF(G30&gt;0,H30*100/G30,0)</f>
        <v>100</v>
      </c>
      <c r="J30" s="172">
        <f>'[1]ฟอร์มคีย์ผลเบิกจ่าย 64-จังหวัด'!$AW$15</f>
        <v>28405</v>
      </c>
      <c r="K30" s="172">
        <f>'[1]ฟอร์มคีย์ผลเบิกจ่าย 64-จังหวัด'!$AZ$15</f>
        <v>25105</v>
      </c>
      <c r="L30" s="173">
        <f>IF(J30&gt;0,K30*100/J30,0)</f>
        <v>88.382327055095928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2765209</v>
      </c>
      <c r="K31" s="181">
        <f>SUM(K32,K35,K38)</f>
        <v>556153.19999999995</v>
      </c>
      <c r="L31" s="182">
        <f t="shared" ref="L31:L39" si="0">IF(J31&gt;0,K31*100/J31,0)</f>
        <v>20.112519523840692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307490</v>
      </c>
      <c r="K32" s="422">
        <f>SUM(K33:K34)</f>
        <v>100340</v>
      </c>
      <c r="L32" s="191">
        <f t="shared" si="0"/>
        <v>32.63195551074832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25</v>
      </c>
      <c r="H33" s="197">
        <v>25</v>
      </c>
      <c r="I33" s="199">
        <f>IF(G33&gt;0,H33*100/G33,0)</f>
        <v>100</v>
      </c>
      <c r="J33" s="200">
        <f>'[1]ฟอร์มคีย์ผลเบิกจ่าย 64-จังหวัด'!$BE$15</f>
        <v>81450</v>
      </c>
      <c r="K33" s="201">
        <f>'[1]ฟอร์มคีย์ผลเบิกจ่าย 64-จังหวัด'!$BH$15</f>
        <v>36700</v>
      </c>
      <c r="L33" s="201">
        <f t="shared" si="0"/>
        <v>45.058317986494785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55</v>
      </c>
      <c r="H34" s="154">
        <v>55</v>
      </c>
      <c r="I34" s="156">
        <f>IF(G34&gt;0,H34*100/G34,0)</f>
        <v>100</v>
      </c>
      <c r="J34" s="163">
        <f>'[1]ฟอร์มคีย์ผลเบิกจ่าย 64-จังหวัด'!$BM$15</f>
        <v>226040</v>
      </c>
      <c r="K34" s="203">
        <f>'[1]ฟอร์มคีย์ผลเบิกจ่าย 64-จังหวัด'!$BP$15</f>
        <v>63640</v>
      </c>
      <c r="L34" s="203">
        <f t="shared" si="0"/>
        <v>28.154308971863387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210">
        <f>SUM(K36:K37)</f>
        <v>0</v>
      </c>
      <c r="L35" s="210">
        <f t="shared" si="0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64-จังหวัด'!$BU$15</f>
        <v>0</v>
      </c>
      <c r="K36" s="203">
        <f>'[1]ฟอร์มคีย์ผลเบิกจ่าย 64-จังหวัด'!$BX$15</f>
        <v>0</v>
      </c>
      <c r="L36" s="203">
        <f t="shared" si="0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64-จังหวัด'!$CC$15</f>
        <v>0</v>
      </c>
      <c r="K37" s="220">
        <f>'[1]ฟอร์มคีย์ผลเบิกจ่าย 64-จังหวัด'!$CF$15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2457719</v>
      </c>
      <c r="K38" s="228">
        <f>SUM(K39,K68,K70,K75,K76)</f>
        <v>455813.19999999995</v>
      </c>
      <c r="L38" s="229">
        <f t="shared" si="0"/>
        <v>18.546188559391855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64-จังหวัด'!$CK$15</f>
        <v>1206600</v>
      </c>
      <c r="K39" s="147">
        <f>'[1]ฟอร์มคีย์ผลเบิกจ่าย 64-จังหวัด'!$CN$15</f>
        <v>274243.19999999995</v>
      </c>
      <c r="L39" s="148">
        <f t="shared" si="0"/>
        <v>22.728592739930381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745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745</v>
      </c>
      <c r="H42" s="428">
        <f>SUM(H51,H60)</f>
        <v>0</v>
      </c>
      <c r="I42" s="243">
        <f>IF(G42&gt;0,H42*100/G42,0)</f>
        <v>0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0</v>
      </c>
      <c r="I45" s="258">
        <f t="shared" ref="I45:I52" si="2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5000</v>
      </c>
      <c r="H46" s="155">
        <v>854.31</v>
      </c>
      <c r="I46" s="156">
        <f t="shared" si="2"/>
        <v>17.086200000000002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480</v>
      </c>
      <c r="H47" s="155">
        <v>63</v>
      </c>
      <c r="I47" s="156">
        <f t="shared" si="2"/>
        <v>13.125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258">
        <f t="shared" si="2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480</v>
      </c>
      <c r="H49" s="155">
        <v>0</v>
      </c>
      <c r="I49" s="258">
        <f t="shared" si="2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258">
        <f t="shared" si="2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480</v>
      </c>
      <c r="H51" s="155">
        <v>0</v>
      </c>
      <c r="I51" s="258">
        <f t="shared" si="2"/>
        <v>0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155">
        <v>0</v>
      </c>
      <c r="I52" s="258">
        <f t="shared" si="2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155">
        <v>0</v>
      </c>
      <c r="I54" s="258">
        <f t="shared" ref="I54:I61" si="3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220</v>
      </c>
      <c r="H55" s="155">
        <v>39.590000000000003</v>
      </c>
      <c r="I55" s="156">
        <f t="shared" si="3"/>
        <v>17.995454545454546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265</v>
      </c>
      <c r="H56" s="155">
        <v>69</v>
      </c>
      <c r="I56" s="156">
        <f t="shared" si="3"/>
        <v>26.037735849056602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155">
        <v>0</v>
      </c>
      <c r="I57" s="258">
        <f t="shared" si="3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265</v>
      </c>
      <c r="H58" s="155">
        <v>0</v>
      </c>
      <c r="I58" s="258">
        <f t="shared" si="3"/>
        <v>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155">
        <v>0</v>
      </c>
      <c r="I59" s="258">
        <f t="shared" si="3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265</v>
      </c>
      <c r="H60" s="155">
        <v>0</v>
      </c>
      <c r="I60" s="258">
        <f t="shared" si="3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155">
        <v>0</v>
      </c>
      <c r="I61" s="258">
        <f t="shared" si="3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268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155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155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155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217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280">
        <v>0</v>
      </c>
      <c r="I68" s="281">
        <f t="shared" si="4"/>
        <v>0</v>
      </c>
      <c r="J68" s="282">
        <f>'[1]ฟอร์มคีย์ผลเบิกจ่าย 64-จังหวัด'!$CS$15</f>
        <v>0</v>
      </c>
      <c r="K68" s="282">
        <f>'[1]ฟอร์มคีย์ผลเบิกจ่าย 64-จังหวัด'!$CV$15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4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2700</v>
      </c>
      <c r="H70" s="293">
        <f>SUM(H72:H74)</f>
        <v>1110</v>
      </c>
      <c r="I70" s="285">
        <f t="shared" si="4"/>
        <v>41.111111111111114</v>
      </c>
      <c r="J70" s="173">
        <f>'[1]ฟอร์มคีย์ผลเบิกจ่าย 64-จังหวัด'!$DA$15</f>
        <v>104000</v>
      </c>
      <c r="K70" s="173">
        <f>'[1]ฟอร์มคีย์ผลเบิกจ่าย 64-จังหวัด'!$DD$15</f>
        <v>25260</v>
      </c>
      <c r="L70" s="286">
        <f>IF(J70&gt;0,K70*100/J70,0)</f>
        <v>24.28846153846154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18</v>
      </c>
      <c r="H71" s="321">
        <v>3</v>
      </c>
      <c r="I71" s="156">
        <f t="shared" si="4"/>
        <v>16.666666666666668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2700</v>
      </c>
      <c r="H72" s="155">
        <v>1110</v>
      </c>
      <c r="I72" s="156">
        <f t="shared" si="4"/>
        <v>41.111111111111114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64-จังหวัด'!$DI$15</f>
        <v>1147119</v>
      </c>
      <c r="K76" s="173">
        <f>'[1]ฟอร์มคีย์ผลเบิกจ่าย 64-จังหวัด'!$DL$15</f>
        <v>156310</v>
      </c>
      <c r="L76" s="286">
        <f>IF(J76&gt;0,K76*100/J76,0)</f>
        <v>13.626310783798369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177073.13249999887</v>
      </c>
      <c r="H77" s="301">
        <v>0</v>
      </c>
      <c r="I77" s="302">
        <f t="shared" ref="I77:I85" si="5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[2]ตรวจสอบการถือครอง!$AG$18</f>
        <v>345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[2]ตรวจสอบการถือครอง!$AH$18</f>
        <v>5747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288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288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288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288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288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33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1579025</v>
      </c>
      <c r="K99" s="356">
        <f>SUM(K100:K108)</f>
        <v>227995</v>
      </c>
      <c r="L99" s="356">
        <f>IF(J99&gt;0,K99*100/J99,0)</f>
        <v>14.438973417140325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120</v>
      </c>
      <c r="H100" s="288">
        <v>0</v>
      </c>
      <c r="I100" s="156">
        <f t="shared" ref="I100:I108" si="7">IF(G100&gt;0,H100*100/G100,0)</f>
        <v>0</v>
      </c>
      <c r="J100" s="289">
        <v>262550</v>
      </c>
      <c r="K100" s="289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45</v>
      </c>
      <c r="H101" s="288">
        <v>0</v>
      </c>
      <c r="I101" s="156">
        <f t="shared" si="7"/>
        <v>0</v>
      </c>
      <c r="J101" s="289"/>
      <c r="K101" s="289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1000</v>
      </c>
      <c r="H102" s="288">
        <v>1000</v>
      </c>
      <c r="I102" s="156">
        <f t="shared" si="7"/>
        <v>100</v>
      </c>
      <c r="J102" s="289">
        <v>885200</v>
      </c>
      <c r="K102" s="289">
        <v>109870</v>
      </c>
      <c r="L102" s="203">
        <f>IF(J102&gt;0,K102*100/J102,0)</f>
        <v>12.411884319927699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100</v>
      </c>
      <c r="H103" s="288">
        <v>100</v>
      </c>
      <c r="I103" s="156">
        <f t="shared" si="7"/>
        <v>100</v>
      </c>
      <c r="J103" s="289"/>
      <c r="K103" s="289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150</v>
      </c>
      <c r="H104" s="288">
        <v>0</v>
      </c>
      <c r="I104" s="156">
        <f t="shared" si="7"/>
        <v>0</v>
      </c>
      <c r="J104" s="289">
        <v>173700</v>
      </c>
      <c r="K104" s="289">
        <v>26765</v>
      </c>
      <c r="L104" s="203">
        <f>IF(J104&gt;0,K104*100/J104,0)</f>
        <v>15.408750719631549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50</v>
      </c>
      <c r="H105" s="288">
        <v>0</v>
      </c>
      <c r="I105" s="156">
        <f t="shared" si="7"/>
        <v>0</v>
      </c>
      <c r="J105" s="289"/>
      <c r="K105" s="289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50</v>
      </c>
      <c r="H106" s="288">
        <v>0</v>
      </c>
      <c r="I106" s="156">
        <f t="shared" si="7"/>
        <v>0</v>
      </c>
      <c r="J106" s="289">
        <v>112675</v>
      </c>
      <c r="K106" s="289">
        <v>3930</v>
      </c>
      <c r="L106" s="203">
        <f t="shared" ref="L106:L115" si="8">IF(J106&gt;0,K106*100/J106,0)</f>
        <v>3.4879076991346794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25</v>
      </c>
      <c r="H107" s="288">
        <v>25</v>
      </c>
      <c r="I107" s="156">
        <f t="shared" si="7"/>
        <v>100</v>
      </c>
      <c r="J107" s="289">
        <v>109800</v>
      </c>
      <c r="K107" s="289">
        <v>65030</v>
      </c>
      <c r="L107" s="203">
        <f t="shared" si="8"/>
        <v>59.22586520947177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288">
        <v>22</v>
      </c>
      <c r="I108" s="156">
        <f t="shared" si="7"/>
        <v>100</v>
      </c>
      <c r="J108" s="289">
        <v>35100</v>
      </c>
      <c r="K108" s="289">
        <v>22400</v>
      </c>
      <c r="L108" s="203">
        <f t="shared" si="8"/>
        <v>63.817663817663821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210085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155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24.54</v>
      </c>
      <c r="H111" s="155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2</v>
      </c>
      <c r="H112" s="155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2</v>
      </c>
      <c r="H113" s="155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2</v>
      </c>
      <c r="H114" s="155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1200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10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12500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2500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37225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1489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148000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3700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93</v>
      </c>
      <c r="H128" s="155">
        <v>0</v>
      </c>
      <c r="I128" s="156">
        <f t="shared" si="9"/>
        <v>0</v>
      </c>
      <c r="J128" s="289">
        <v>11160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[3]พ.ย.63!$D$13</f>
        <v>1789972.6</v>
      </c>
      <c r="H131" s="155">
        <f>[3]พ.ย.63!$F$13</f>
        <v>0</v>
      </c>
      <c r="I131" s="156">
        <f t="shared" ref="I131:I138" si="10">IF(G131&gt;0,H131*100/G131,0)</f>
        <v>0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[3]พ.ย.63!$C$13</f>
        <v>90</v>
      </c>
      <c r="H132" s="155">
        <f>[3]พ.ย.63!$E$13</f>
        <v>0</v>
      </c>
      <c r="I132" s="156">
        <f t="shared" si="10"/>
        <v>0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[3]พ.ย.63!$I$13</f>
        <v>79998917.539999992</v>
      </c>
      <c r="H133" s="155">
        <f>[3]พ.ย.63!$K$13</f>
        <v>57358.48</v>
      </c>
      <c r="I133" s="156">
        <f t="shared" si="10"/>
        <v>7.169907014219333E-2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[3]พ.ย.63!$H$13</f>
        <v>890</v>
      </c>
      <c r="H134" s="155">
        <f>[3]พ.ย.63!$J$13</f>
        <v>13</v>
      </c>
      <c r="I134" s="156">
        <f t="shared" si="10"/>
        <v>1.4606741573033708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[3]พ.ย.63!$N$13</f>
        <v>48158010.079999998</v>
      </c>
      <c r="H135" s="155">
        <f>[3]พ.ย.63!$P$13</f>
        <v>2317095.15</v>
      </c>
      <c r="I135" s="156">
        <f t="shared" si="10"/>
        <v>4.8114428859308056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[3]พ.ย.63!$M$13</f>
        <v>3192</v>
      </c>
      <c r="H136" s="155">
        <f>[3]พ.ย.63!$O$13</f>
        <v>206</v>
      </c>
      <c r="I136" s="156">
        <f t="shared" si="10"/>
        <v>6.4536340852130323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[3]พ.ย.63!$S$13</f>
        <v>1200000</v>
      </c>
      <c r="H137" s="321">
        <f>[3]พ.ย.63!$U$13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[3]พ.ย.63!$R$13</f>
        <v>60</v>
      </c>
      <c r="H138" s="384">
        <f>[3]พ.ย.63!$T$13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Z1000"/>
  <sheetViews>
    <sheetView view="pageBreakPreview" zoomScale="85" zoomScaleNormal="85" zoomScaleSheetLayoutView="85" workbookViewId="0">
      <pane xSplit="6" ySplit="7" topLeftCell="G6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0.875" style="402" customWidth="1"/>
    <col min="8" max="8" width="9.625" style="402" customWidth="1"/>
    <col min="9" max="9" width="6.625" style="1" bestFit="1" customWidth="1"/>
    <col min="10" max="10" width="11.625" style="1" bestFit="1" customWidth="1"/>
    <col min="11" max="11" width="10.625" style="1" bestFit="1" customWidth="1"/>
    <col min="12" max="12" width="5.875" style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5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SUM(J9,J15,J19,J31)</f>
        <v>3355569</v>
      </c>
      <c r="K8" s="404">
        <f>SUM(K9,K15,K19,K31)</f>
        <v>616409.21</v>
      </c>
      <c r="L8" s="406">
        <f>IF(J8&gt;0,K8*100/J8,0)</f>
        <v>18.369737293436671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84">
        <f>SUM(J10)</f>
        <v>707000</v>
      </c>
      <c r="K9" s="84">
        <f>SUM(K10)</f>
        <v>124868</v>
      </c>
      <c r="L9" s="86">
        <f>IF(J9&gt;0,K9*100/J9,0)</f>
        <v>17.661669024045263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55">
        <f>J11</f>
        <v>707000</v>
      </c>
      <c r="K10" s="56">
        <f>K11</f>
        <v>124868</v>
      </c>
      <c r="L10" s="57">
        <f>IF(J10&gt;0,K10*100/J10,0)</f>
        <v>17.661669024045263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1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64-จังหวัด'!$Y$16</f>
        <v>707000</v>
      </c>
      <c r="K11" s="67">
        <f>'[1]ฟอร์มคีย์ผลเบิกจ่าย 64-จังหวัด'!$AB$16</f>
        <v>124868</v>
      </c>
      <c r="L11" s="67">
        <f>IF(J11&gt;0,K11*100/J11,0)</f>
        <v>17.661669024045263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1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248540</v>
      </c>
      <c r="K15" s="85">
        <f>K16</f>
        <v>23731</v>
      </c>
      <c r="L15" s="86">
        <f>L16</f>
        <v>9.5481612617687297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436">
        <f>SUM(J17)</f>
        <v>248540</v>
      </c>
      <c r="K16" s="436">
        <f>SUM(K17)</f>
        <v>23731</v>
      </c>
      <c r="L16" s="437">
        <f>IF(J16&gt;0,K16*100/J16,0)</f>
        <v>9.5481612617687297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100</v>
      </c>
      <c r="H17" s="438">
        <v>0</v>
      </c>
      <c r="I17" s="106">
        <f>IF(G17&gt;0,H17*100/G17,0)</f>
        <v>0</v>
      </c>
      <c r="J17" s="107">
        <f>'[1]ฟอร์มคีย์ผลเบิกจ่าย 64-จังหวัด'!$AG$16</f>
        <v>248540</v>
      </c>
      <c r="K17" s="109">
        <f>'[1]ฟอร์มคีย์ผลเบิกจ่าย 64-จังหวัด'!$AJ$16</f>
        <v>23731</v>
      </c>
      <c r="L17" s="109">
        <f>IF(J17&gt;0,K17*100/J17,0)</f>
        <v>9.5481612617687297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40</v>
      </c>
      <c r="H18" s="439">
        <v>0</v>
      </c>
      <c r="I18" s="117">
        <f>IF(G18&gt;0,H18*100/G18,0)</f>
        <v>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700505</v>
      </c>
      <c r="K19" s="128">
        <f>K20</f>
        <v>119491</v>
      </c>
      <c r="L19" s="129">
        <f>IF(J19&gt;0,K19*100/J19,0)</f>
        <v>17.057836846275187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700505</v>
      </c>
      <c r="K20" s="137">
        <f>SUM(K21,K30)</f>
        <v>119491</v>
      </c>
      <c r="L20" s="138">
        <f>IF(J20&gt;0,K20*100/J20,0)</f>
        <v>17.057836846275187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150</v>
      </c>
      <c r="H21" s="293">
        <f>SUM(H27:H28)</f>
        <v>100</v>
      </c>
      <c r="I21" s="146">
        <f>IF(G21&gt;0,H21*100/G21,0)</f>
        <v>66.666666666666671</v>
      </c>
      <c r="J21" s="147">
        <f>'[1]ฟอร์มคีย์ผลเบิกจ่าย 64-จังหวัด'!$AO$16</f>
        <v>672100</v>
      </c>
      <c r="K21" s="148">
        <f>'[1]ฟอร์มคีย์ผลเบิกจ่าย 64-จังหวัด'!$AR$16</f>
        <v>93077</v>
      </c>
      <c r="L21" s="148">
        <f>IF(J21&gt;0,K21*100/J21,0)</f>
        <v>13.848683231661955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4</v>
      </c>
      <c r="H23" s="155">
        <v>0</v>
      </c>
      <c r="I23" s="156">
        <f>IF(G23&gt;0,H23*100/G23,0)</f>
        <v>0</v>
      </c>
      <c r="J23" s="157">
        <v>64000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16000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100000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150</v>
      </c>
      <c r="H28" s="155">
        <v>100</v>
      </c>
      <c r="I28" s="163">
        <f>IF(G28&gt;0,H28*100/G28,0)</f>
        <v>66.666666666666671</v>
      </c>
      <c r="J28" s="157">
        <v>582100</v>
      </c>
      <c r="K28" s="158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123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13</v>
      </c>
      <c r="I30" s="171">
        <f>IF(G30&gt;0,H30*100/G30,0)</f>
        <v>100</v>
      </c>
      <c r="J30" s="172">
        <f>'[1]ฟอร์มคีย์ผลเบิกจ่าย 64-จังหวัด'!$AW$16</f>
        <v>28405</v>
      </c>
      <c r="K30" s="173">
        <f>'[1]ฟอร์มคีย์ผลเบิกจ่าย 64-จังหวัด'!$AZ$16</f>
        <v>26414</v>
      </c>
      <c r="L30" s="173">
        <f>IF(J30&gt;0,K30*100/J30,0)</f>
        <v>92.990670656574551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1699524</v>
      </c>
      <c r="K31" s="181">
        <f>SUM(K32,K35,K38)</f>
        <v>348319.20999999996</v>
      </c>
      <c r="L31" s="182">
        <f t="shared" ref="L31:L39" si="0">IF(J31&gt;0,K31*100/J31,0)</f>
        <v>20.495103923216149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277540</v>
      </c>
      <c r="K32" s="422">
        <f>SUM(K33:K34)</f>
        <v>35937</v>
      </c>
      <c r="L32" s="191">
        <f t="shared" si="0"/>
        <v>12.948403833681631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15</v>
      </c>
      <c r="H33" s="198">
        <v>15</v>
      </c>
      <c r="I33" s="199">
        <f>IF(G33&gt;0,H33*100/G33,0)</f>
        <v>100</v>
      </c>
      <c r="J33" s="200">
        <f>'[1]ฟอร์มคีย์ผลเบิกจ่าย 64-จังหวัด'!$BE$16</f>
        <v>51500</v>
      </c>
      <c r="K33" s="201">
        <f>'[1]ฟอร์มคีย์ผลเบิกจ่าย 64-จังหวัด'!$BH$16</f>
        <v>12335</v>
      </c>
      <c r="L33" s="201">
        <f t="shared" si="0"/>
        <v>23.95145631067961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55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64-จังหวัด'!$BM$16</f>
        <v>226040</v>
      </c>
      <c r="K34" s="203">
        <f>'[1]ฟอร์มคีย์ผลเบิกจ่าย 64-จังหวัด'!$BP$16</f>
        <v>23602</v>
      </c>
      <c r="L34" s="203">
        <f t="shared" si="0"/>
        <v>10.441514776145814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0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64-จังหวัด'!$BU$16</f>
        <v>0</v>
      </c>
      <c r="K36" s="203">
        <f>'[1]ฟอร์มคีย์ผลเบิกจ่าย 64-จังหวัด'!$BX$16</f>
        <v>0</v>
      </c>
      <c r="L36" s="203">
        <f t="shared" si="0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64-จังหวัด'!$CC$16</f>
        <v>0</v>
      </c>
      <c r="K37" s="220">
        <f>'[1]ฟอร์มคีย์ผลเบิกจ่าย 64-จังหวัด'!$CF$16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1421984</v>
      </c>
      <c r="K38" s="228">
        <f>SUM(K39,K68,K70,K75,K76)</f>
        <v>312382.20999999996</v>
      </c>
      <c r="L38" s="229">
        <f t="shared" si="0"/>
        <v>21.968053789634762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64-จังหวัด'!$CK$16</f>
        <v>927700</v>
      </c>
      <c r="K39" s="148">
        <f>'[1]ฟอร์มคีย์ผลเบิกจ่าย 64-จังหวัด'!$CN$16</f>
        <v>182228.21</v>
      </c>
      <c r="L39" s="148">
        <f t="shared" si="0"/>
        <v>19.643010671553302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700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700</v>
      </c>
      <c r="H42" s="428">
        <f>SUM(H51,H60)</f>
        <v>0</v>
      </c>
      <c r="I42" s="243">
        <f>IF(G42&gt;0,H42*100/G42,0)</f>
        <v>0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261">
        <v>0</v>
      </c>
      <c r="I45" s="258">
        <f t="shared" ref="I45:I52" si="2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2000</v>
      </c>
      <c r="H46" s="155">
        <v>96.69</v>
      </c>
      <c r="I46" s="156">
        <f t="shared" si="2"/>
        <v>4.8345000000000002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680</v>
      </c>
      <c r="H47" s="261">
        <v>0</v>
      </c>
      <c r="I47" s="258">
        <f t="shared" si="2"/>
        <v>0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261">
        <v>0</v>
      </c>
      <c r="I48" s="258">
        <f t="shared" si="2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680</v>
      </c>
      <c r="H49" s="261">
        <v>0</v>
      </c>
      <c r="I49" s="258">
        <f t="shared" si="2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261">
        <v>0</v>
      </c>
      <c r="I50" s="258">
        <f t="shared" si="2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680</v>
      </c>
      <c r="H51" s="261">
        <v>0</v>
      </c>
      <c r="I51" s="258">
        <f t="shared" si="2"/>
        <v>0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261">
        <v>0</v>
      </c>
      <c r="I52" s="258">
        <f t="shared" si="2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155">
        <v>6</v>
      </c>
      <c r="I54" s="156">
        <f t="shared" ref="I54:I61" si="3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20</v>
      </c>
      <c r="H55" s="155">
        <v>2.12</v>
      </c>
      <c r="I55" s="156">
        <f t="shared" si="3"/>
        <v>10.6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20</v>
      </c>
      <c r="H56" s="261">
        <v>0</v>
      </c>
      <c r="I56" s="258">
        <f t="shared" si="3"/>
        <v>0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3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20</v>
      </c>
      <c r="H58" s="261">
        <v>0</v>
      </c>
      <c r="I58" s="258">
        <f t="shared" si="3"/>
        <v>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3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20</v>
      </c>
      <c r="H60" s="261">
        <v>0</v>
      </c>
      <c r="I60" s="258">
        <f t="shared" si="3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3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430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261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261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261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431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280">
        <v>0</v>
      </c>
      <c r="I68" s="281">
        <f t="shared" si="4"/>
        <v>0</v>
      </c>
      <c r="J68" s="282">
        <f>'[1]ฟอร์มคีย์ผลเบิกจ่าย 64-จังหวัด'!$CS$16</f>
        <v>0</v>
      </c>
      <c r="K68" s="283">
        <f>'[1]ฟอร์มคีย์ผลเบิกจ่าย 64-จังหวัด'!$CV$16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4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2200</v>
      </c>
      <c r="H70" s="293">
        <f>SUM(H72:H74)</f>
        <v>501</v>
      </c>
      <c r="I70" s="285">
        <f t="shared" si="4"/>
        <v>22.772727272727273</v>
      </c>
      <c r="J70" s="173">
        <f>'[1]ฟอร์มคีย์ผลเบิกจ่าย 64-จังหวัด'!$DA$16</f>
        <v>74680</v>
      </c>
      <c r="K70" s="286">
        <f>'[1]ฟอร์มคีย์ผลเบิกจ่าย 64-จังหวัด'!$DD$16</f>
        <v>22589</v>
      </c>
      <c r="L70" s="286">
        <f>IF(J70&gt;0,K70*100/J70,0)</f>
        <v>30.247723620782004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10</v>
      </c>
      <c r="H71" s="321">
        <v>3</v>
      </c>
      <c r="I71" s="156">
        <f t="shared" si="4"/>
        <v>30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2200</v>
      </c>
      <c r="H72" s="155">
        <v>498</v>
      </c>
      <c r="I72" s="156">
        <f t="shared" si="4"/>
        <v>22.636363636363637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3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64-จังหวัด'!$DI$16</f>
        <v>419604</v>
      </c>
      <c r="K76" s="286">
        <f>'[1]ฟอร์มคีย์ผลเบิกจ่าย 64-จังหวัด'!$DL$16</f>
        <v>107565</v>
      </c>
      <c r="L76" s="286">
        <f>IF(J76&gt;0,K76*100/J76,0)</f>
        <v>25.634884319501243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13668.110000000032</v>
      </c>
      <c r="H77" s="301">
        <f>H79</f>
        <v>1003.67</v>
      </c>
      <c r="I77" s="302">
        <f t="shared" ref="I77:I85" si="5">IF(G77&gt;0,H77*100/G77,0)</f>
        <v>7.3431513208482935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362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1003.67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358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998.04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4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5.63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447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[2]ตรวจสอบการถือครอง!$AG$19</f>
        <v>36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[2]ตรวจสอบการถือครอง!$AH$19</f>
        <v>256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1971535</v>
      </c>
      <c r="K99" s="356">
        <f>SUM(K100:K108)</f>
        <v>288621</v>
      </c>
      <c r="L99" s="356">
        <f>IF(J99&gt;0,K99*100/J99,0)</f>
        <v>14.639405336451039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7">IF(G100&gt;0,H100*100/G100,0)</f>
        <v>0</v>
      </c>
      <c r="J100" s="289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1500</v>
      </c>
      <c r="H102" s="155">
        <v>1500</v>
      </c>
      <c r="I102" s="156">
        <f t="shared" si="7"/>
        <v>100</v>
      </c>
      <c r="J102" s="289">
        <v>1471520</v>
      </c>
      <c r="K102" s="203">
        <v>197341</v>
      </c>
      <c r="L102" s="203">
        <f>IF(J102&gt;0,K102*100/J102,0)</f>
        <v>13.410690986191149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150</v>
      </c>
      <c r="H103" s="155">
        <v>150</v>
      </c>
      <c r="I103" s="156">
        <f t="shared" si="7"/>
        <v>100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180</v>
      </c>
      <c r="H104" s="155">
        <v>180</v>
      </c>
      <c r="I104" s="156">
        <f t="shared" si="7"/>
        <v>100</v>
      </c>
      <c r="J104" s="289">
        <v>194140</v>
      </c>
      <c r="K104" s="203">
        <v>17100</v>
      </c>
      <c r="L104" s="203">
        <f>IF(J104&gt;0,K104*100/J104,0)</f>
        <v>8.8080766457195843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60</v>
      </c>
      <c r="H105" s="155">
        <v>60</v>
      </c>
      <c r="I105" s="156">
        <f t="shared" si="7"/>
        <v>100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50</v>
      </c>
      <c r="H106" s="155">
        <v>50</v>
      </c>
      <c r="I106" s="156">
        <f t="shared" si="7"/>
        <v>100</v>
      </c>
      <c r="J106" s="289">
        <v>112675</v>
      </c>
      <c r="K106" s="203">
        <v>54720</v>
      </c>
      <c r="L106" s="203">
        <f t="shared" ref="L106:L115" si="8">IF(J106&gt;0,K106*100/J106,0)</f>
        <v>48.564455291768361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60</v>
      </c>
      <c r="H107" s="155">
        <v>0</v>
      </c>
      <c r="I107" s="156">
        <f t="shared" si="7"/>
        <v>0</v>
      </c>
      <c r="J107" s="289">
        <v>158100</v>
      </c>
      <c r="K107" s="203">
        <v>1620</v>
      </c>
      <c r="L107" s="203">
        <f t="shared" si="8"/>
        <v>1.0246679316888045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22</v>
      </c>
      <c r="I108" s="156">
        <f t="shared" si="7"/>
        <v>100</v>
      </c>
      <c r="J108" s="289">
        <v>35100</v>
      </c>
      <c r="K108" s="203">
        <v>17840</v>
      </c>
      <c r="L108" s="203">
        <f t="shared" si="8"/>
        <v>50.826210826210826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261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261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261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261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261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9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[3]พ.ย.63!$D$14</f>
        <v>4907320.9400000004</v>
      </c>
      <c r="H131" s="155">
        <f>[3]พ.ย.63!$F$14</f>
        <v>69129.34</v>
      </c>
      <c r="I131" s="156">
        <f t="shared" ref="I131:I138" si="10">IF(G131&gt;0,H131*100/G131,0)</f>
        <v>1.4086981643389314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[3]พ.ย.63!$C$14</f>
        <v>326</v>
      </c>
      <c r="H132" s="155">
        <f>[3]พ.ย.63!$E$14</f>
        <v>6</v>
      </c>
      <c r="I132" s="156">
        <f t="shared" si="10"/>
        <v>1.8404907975460123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[3]พ.ย.63!$I$14</f>
        <v>1179233.83</v>
      </c>
      <c r="H133" s="155">
        <f>[3]พ.ย.63!$K$14</f>
        <v>146272.22</v>
      </c>
      <c r="I133" s="156">
        <f t="shared" si="10"/>
        <v>12.404004725678536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[3]พ.ย.63!$H$14</f>
        <v>67</v>
      </c>
      <c r="H134" s="155">
        <f>[3]พ.ย.63!$J$14</f>
        <v>37</v>
      </c>
      <c r="I134" s="156">
        <f t="shared" si="10"/>
        <v>55.223880597014926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[3]พ.ย.63!$N$14</f>
        <v>0</v>
      </c>
      <c r="H135" s="155">
        <f>[3]พ.ย.63!$P$14</f>
        <v>0</v>
      </c>
      <c r="I135" s="156">
        <f t="shared" si="10"/>
        <v>0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[3]พ.ย.63!$M$14</f>
        <v>0</v>
      </c>
      <c r="H136" s="155">
        <f>[3]พ.ย.63!$O$14</f>
        <v>0</v>
      </c>
      <c r="I136" s="156">
        <f t="shared" si="10"/>
        <v>0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[3]พ.ย.63!$S$14</f>
        <v>5500000</v>
      </c>
      <c r="H137" s="321">
        <f>[3]พ.ย.63!$U$14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[3]พ.ย.63!$R$14</f>
        <v>197</v>
      </c>
      <c r="H138" s="384">
        <f>[3]พ.ย.63!$T$14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Z1000"/>
  <sheetViews>
    <sheetView view="pageBreakPreview" zoomScale="85" zoomScaleNormal="85" zoomScaleSheetLayoutView="85" workbookViewId="0">
      <pane xSplit="6" ySplit="7" topLeftCell="G5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2" style="402" bestFit="1" customWidth="1"/>
    <col min="8" max="8" width="9.875" style="402" bestFit="1" customWidth="1"/>
    <col min="9" max="9" width="6.75" style="1" bestFit="1" customWidth="1"/>
    <col min="10" max="10" width="11.75" style="1" bestFit="1" customWidth="1"/>
    <col min="11" max="11" width="10.75" style="1" bestFit="1" customWidth="1"/>
    <col min="12" max="12" width="6.2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6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SUM(J9,J15,J19,J31)</f>
        <v>2831820</v>
      </c>
      <c r="K8" s="404">
        <f>SUM(K9,K15,K19,K31)</f>
        <v>454914.43</v>
      </c>
      <c r="L8" s="406">
        <f>IF(J8&gt;0,K8*100/J8,0)</f>
        <v>16.064383682578693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6">
        <f>SUM(J10)</f>
        <v>773000</v>
      </c>
      <c r="K9" s="46">
        <f>SUM(K10)</f>
        <v>95200</v>
      </c>
      <c r="L9" s="47">
        <f>IF(J9&gt;0,K9*100/J9,0)</f>
        <v>12.315653298835706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55">
        <f>J11</f>
        <v>773000</v>
      </c>
      <c r="K10" s="56">
        <f>K11</f>
        <v>95200</v>
      </c>
      <c r="L10" s="57">
        <f>IF(J10&gt;0,K10*100/J10,0)</f>
        <v>12.315653298835706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1</v>
      </c>
      <c r="H11" s="455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64-จังหวัด'!$Y$17</f>
        <v>773000</v>
      </c>
      <c r="K11" s="67">
        <f>'[1]ฟอร์มคีย์ผลเบิกจ่าย 64-จังหวัด'!$AB$17</f>
        <v>95200</v>
      </c>
      <c r="L11" s="67">
        <f>IF(J11&gt;0,K11*100/J11,0)</f>
        <v>12.315653298835706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456">
        <v>0</v>
      </c>
      <c r="I12" s="75">
        <f>IF(G12&gt;0,H12*100/G12,0)</f>
        <v>0</v>
      </c>
      <c r="J12" s="76"/>
      <c r="K12" s="78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456">
        <v>0</v>
      </c>
      <c r="I13" s="75">
        <f>IF(G13&gt;0,H13*100/G13,0)</f>
        <v>0</v>
      </c>
      <c r="J13" s="76"/>
      <c r="K13" s="78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1</v>
      </c>
      <c r="H14" s="456">
        <v>0</v>
      </c>
      <c r="I14" s="75">
        <f>IF(G14&gt;0,H14*100/G14,0)</f>
        <v>0</v>
      </c>
      <c r="J14" s="76"/>
      <c r="K14" s="78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263540</v>
      </c>
      <c r="K15" s="85">
        <f>K16</f>
        <v>23200</v>
      </c>
      <c r="L15" s="86">
        <f>L16</f>
        <v>8.803217727859149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436">
        <f>SUM(J17)</f>
        <v>263540</v>
      </c>
      <c r="K16" s="436">
        <f>SUM(K17)</f>
        <v>23200</v>
      </c>
      <c r="L16" s="97">
        <f>IF(J16&gt;0,K16*100/J16,0)</f>
        <v>8.803217727859149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100</v>
      </c>
      <c r="H17" s="438">
        <v>0</v>
      </c>
      <c r="I17" s="106">
        <f>IF(G17&gt;0,H17*100/G17,0)</f>
        <v>0</v>
      </c>
      <c r="J17" s="107">
        <f>'[1]ฟอร์มคีย์ผลเบิกจ่าย 64-จังหวัด'!$AG$17</f>
        <v>263540</v>
      </c>
      <c r="K17" s="109">
        <f>'[1]ฟอร์มคีย์ผลเบิกจ่าย 64-จังหวัด'!$AJ$17</f>
        <v>23200</v>
      </c>
      <c r="L17" s="109">
        <f>IF(J17&gt;0,K17*100/J17,0)</f>
        <v>8.803217727859149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50</v>
      </c>
      <c r="H18" s="439">
        <v>0</v>
      </c>
      <c r="I18" s="117">
        <f>IF(G18&gt;0,H18*100/G18,0)</f>
        <v>0</v>
      </c>
      <c r="J18" s="118">
        <v>0</v>
      </c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485205</v>
      </c>
      <c r="K19" s="128">
        <f>K20</f>
        <v>27680</v>
      </c>
      <c r="L19" s="129">
        <f>IF(J19&gt;0,K19*100/J19,0)</f>
        <v>5.7048051854370829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485205</v>
      </c>
      <c r="K20" s="137">
        <f>SUM(K21,K30)</f>
        <v>27680</v>
      </c>
      <c r="L20" s="138">
        <f>IF(J20&gt;0,K20*100/J20,0)</f>
        <v>5.7048051854370829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70</v>
      </c>
      <c r="H21" s="293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64-จังหวัด'!$AO$17</f>
        <v>456800</v>
      </c>
      <c r="K21" s="148">
        <f>'[1]ฟอร์มคีย์ผลเบิกจ่าย 64-จังหวัด'!$AR$17</f>
        <v>27680</v>
      </c>
      <c r="L21" s="148">
        <f>IF(J21&gt;0,K21*100/J21,0)</f>
        <v>6.0595446584938708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55">
        <v>1</v>
      </c>
      <c r="I22" s="156">
        <f>IF(G22&gt;0,H22*100/G22,0)</f>
        <v>25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55">
        <v>0</v>
      </c>
      <c r="I23" s="156">
        <f>IF(G23&gt;0,H23*100/G23,0)</f>
        <v>0</v>
      </c>
      <c r="J23" s="157">
        <v>48000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55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5"/>
      <c r="I25" s="156"/>
      <c r="J25" s="160">
        <v>36000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19200</v>
      </c>
      <c r="H26" s="155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20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50</v>
      </c>
      <c r="H28" s="155">
        <v>0</v>
      </c>
      <c r="I28" s="163">
        <f>IF(G28&gt;0,H28*100/G28,0)</f>
        <v>0</v>
      </c>
      <c r="J28" s="157">
        <v>362800</v>
      </c>
      <c r="K28" s="440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124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0</v>
      </c>
      <c r="I30" s="171">
        <f>IF(G30&gt;0,H30*100/G30,0)</f>
        <v>0</v>
      </c>
      <c r="J30" s="172">
        <f>'[1]ฟอร์มคีย์ผลเบิกจ่าย 64-จังหวัด'!$AW$17</f>
        <v>28405</v>
      </c>
      <c r="K30" s="173">
        <f>'[1]ฟอร์มคีย์ผลเบิกจ่าย 64-จังหวัด'!$AZ$17</f>
        <v>0</v>
      </c>
      <c r="L30" s="173">
        <f>IF(J30&gt;0,K30*100/J30,0)</f>
        <v>0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1310075</v>
      </c>
      <c r="K31" s="181">
        <f>SUM(K32,K35,K38)</f>
        <v>308834.43</v>
      </c>
      <c r="L31" s="182">
        <f t="shared" ref="L31:L39" si="0">IF(J31&gt;0,K31*100/J31,0)</f>
        <v>23.573797683338739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421"/>
      <c r="I32" s="189"/>
      <c r="J32" s="190">
        <f>SUM(J33:J34)</f>
        <v>307490</v>
      </c>
      <c r="K32" s="422">
        <f>SUM(K33:K34)</f>
        <v>39503.33</v>
      </c>
      <c r="L32" s="191">
        <f t="shared" si="0"/>
        <v>12.847029171680379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25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64-จังหวัด'!$BE$17</f>
        <v>81450</v>
      </c>
      <c r="K33" s="201">
        <f>'[1]ฟอร์มคีย์ผลเบิกจ่าย 64-จังหวัด'!$BH$17</f>
        <v>0</v>
      </c>
      <c r="L33" s="201">
        <f t="shared" si="0"/>
        <v>0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55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64-จังหวัด'!$BM$17</f>
        <v>226040</v>
      </c>
      <c r="K34" s="203">
        <f>'[1]ฟอร์มคีย์ผลเบิกจ่าย 64-จังหวัด'!$BP$17</f>
        <v>39503.33</v>
      </c>
      <c r="L34" s="203">
        <f t="shared" si="0"/>
        <v>17.476256414793841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0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64-จังหวัด'!$BU$17</f>
        <v>0</v>
      </c>
      <c r="K36" s="203">
        <f>'[1]ฟอร์มคีย์ผลเบิกจ่าย 64-จังหวัด'!$BX$17</f>
        <v>0</v>
      </c>
      <c r="L36" s="203">
        <f t="shared" si="0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64-จังหวัด'!$CC$17</f>
        <v>0</v>
      </c>
      <c r="K37" s="220">
        <f>'[1]ฟอร์มคีย์ผลเบิกจ่าย 64-จังหวัด'!$CF$17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1002585</v>
      </c>
      <c r="K38" s="228">
        <f>SUM(K39,K68,K70,K75,K76)</f>
        <v>269331.09999999998</v>
      </c>
      <c r="L38" s="229">
        <f t="shared" si="0"/>
        <v>26.86366741972002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64-จังหวัด'!$CK$17</f>
        <v>737400</v>
      </c>
      <c r="K39" s="148">
        <f>'[1]ฟอร์มคีย์ผลเบิกจ่าย 64-จังหวัด'!$CN$17</f>
        <v>241431.1</v>
      </c>
      <c r="L39" s="148">
        <f t="shared" si="0"/>
        <v>32.74085977759696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480</v>
      </c>
      <c r="H40" s="242">
        <f>SUM(H49,H58)</f>
        <v>339</v>
      </c>
      <c r="I40" s="429">
        <f>IF(G40&gt;0,H40*100/G40,0)</f>
        <v>70.625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480</v>
      </c>
      <c r="H42" s="428">
        <f>SUM(H51,H60)</f>
        <v>137</v>
      </c>
      <c r="I42" s="429">
        <f>IF(G42&gt;0,H42*100/G42,0)</f>
        <v>28.541666666666668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155">
        <v>85</v>
      </c>
      <c r="I45" s="156">
        <f t="shared" ref="I45:I52" si="2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1550</v>
      </c>
      <c r="H46" s="155">
        <v>416</v>
      </c>
      <c r="I46" s="156">
        <f t="shared" si="2"/>
        <v>26.838709677419356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470</v>
      </c>
      <c r="H47" s="155">
        <v>151</v>
      </c>
      <c r="I47" s="156">
        <f t="shared" si="2"/>
        <v>32.127659574468083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155">
        <v>0</v>
      </c>
      <c r="I48" s="156">
        <f t="shared" si="2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470</v>
      </c>
      <c r="H49" s="155">
        <v>339</v>
      </c>
      <c r="I49" s="156">
        <f t="shared" si="2"/>
        <v>72.127659574468083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155">
        <v>0</v>
      </c>
      <c r="I50" s="156">
        <f t="shared" si="2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470</v>
      </c>
      <c r="H51" s="155">
        <v>137</v>
      </c>
      <c r="I51" s="156">
        <f t="shared" si="2"/>
        <v>29.148936170212767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261">
        <v>0</v>
      </c>
      <c r="I52" s="258">
        <f t="shared" si="2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261">
        <v>0</v>
      </c>
      <c r="I54" s="258">
        <f t="shared" ref="I54:I61" si="3">IF(G54&gt;0,H54*100/G54,0)</f>
        <v>0</v>
      </c>
      <c r="J54" s="163"/>
      <c r="K54" s="203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0</v>
      </c>
      <c r="H55" s="261">
        <v>0</v>
      </c>
      <c r="I55" s="258">
        <f t="shared" si="3"/>
        <v>0</v>
      </c>
      <c r="J55" s="163"/>
      <c r="K55" s="203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10</v>
      </c>
      <c r="H56" s="261">
        <v>0</v>
      </c>
      <c r="I56" s="258">
        <f t="shared" si="3"/>
        <v>0</v>
      </c>
      <c r="J56" s="163"/>
      <c r="K56" s="203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3"/>
        <v>0</v>
      </c>
      <c r="J57" s="163"/>
      <c r="K57" s="203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10</v>
      </c>
      <c r="H58" s="261">
        <v>0</v>
      </c>
      <c r="I58" s="258">
        <f t="shared" si="3"/>
        <v>0</v>
      </c>
      <c r="J58" s="163"/>
      <c r="K58" s="203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3"/>
        <v>0</v>
      </c>
      <c r="J59" s="163"/>
      <c r="K59" s="203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10</v>
      </c>
      <c r="H60" s="261">
        <v>0</v>
      </c>
      <c r="I60" s="258">
        <f t="shared" si="3"/>
        <v>0</v>
      </c>
      <c r="J60" s="163"/>
      <c r="K60" s="203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3"/>
        <v>0</v>
      </c>
      <c r="J61" s="163"/>
      <c r="K61" s="203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430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261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261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f>SUM(G66:G67)</f>
        <v>0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261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431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0</v>
      </c>
      <c r="H68" s="434">
        <v>0</v>
      </c>
      <c r="I68" s="281">
        <f t="shared" si="4"/>
        <v>0</v>
      </c>
      <c r="J68" s="282">
        <f>'[1]ฟอร์มคีย์ผลเบิกจ่าย 64-จังหวัด'!$CS$17</f>
        <v>0</v>
      </c>
      <c r="K68" s="282">
        <f>'[1]ฟอร์มคีย์ผลเบิกจ่าย 64-จังหวัด'!$CV$17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5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2000</v>
      </c>
      <c r="H70" s="293">
        <f>SUM(H72:H74)</f>
        <v>181</v>
      </c>
      <c r="I70" s="285">
        <f t="shared" si="4"/>
        <v>9.0500000000000007</v>
      </c>
      <c r="J70" s="173">
        <f>'[1]ฟอร์มคีย์ผลเบิกจ่าย 64-จังหวัด'!$DA$17</f>
        <v>66120</v>
      </c>
      <c r="K70" s="286">
        <f>'[1]ฟอร์มคีย์ผลเบิกจ่าย 64-จังหวัด'!$DD$17</f>
        <v>0</v>
      </c>
      <c r="L70" s="286">
        <f>IF(J70&gt;0,K70*100/J70,0)</f>
        <v>0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9</v>
      </c>
      <c r="H71" s="321">
        <v>0</v>
      </c>
      <c r="I71" s="156">
        <f t="shared" si="4"/>
        <v>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2000</v>
      </c>
      <c r="H72" s="155">
        <v>181</v>
      </c>
      <c r="I72" s="156">
        <f t="shared" si="4"/>
        <v>9.0500000000000007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5">
        <v>0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5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144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64-จังหวัด'!$DI$17</f>
        <v>199065</v>
      </c>
      <c r="K76" s="173">
        <f>'[1]ฟอร์มคีย์ผลเบิกจ่าย 64-จังหวัด'!$DL$17</f>
        <v>27900</v>
      </c>
      <c r="L76" s="286">
        <f>IF(J76&gt;0,K76*100/J76,0)</f>
        <v>14.015522568005425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10655.347500000009</v>
      </c>
      <c r="H77" s="450">
        <v>0</v>
      </c>
      <c r="I77" s="302">
        <f t="shared" ref="I77:I85" si="5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[2]ตรวจสอบการถือครอง!$AG$20</f>
        <v>75</v>
      </c>
      <c r="H87" s="155">
        <v>0</v>
      </c>
      <c r="I87" s="156">
        <f>IF(G87&gt;0,H87*100/G87,0)</f>
        <v>0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[2]ตรวจสอบการถือครอง!$AH$20</f>
        <v>456</v>
      </c>
      <c r="H88" s="155">
        <v>0</v>
      </c>
      <c r="I88" s="156">
        <f>IF(G88&gt;0,H88*100/G88,0)</f>
        <v>0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1585975</v>
      </c>
      <c r="K99" s="356">
        <f>SUM(K100:K108)</f>
        <v>90478</v>
      </c>
      <c r="L99" s="356">
        <f>IF(J99&gt;0,K99*100/J99,0)</f>
        <v>5.7048818550103251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0</v>
      </c>
      <c r="H100" s="155">
        <v>0</v>
      </c>
      <c r="I100" s="156">
        <f t="shared" ref="I100:I108" si="7">IF(G100&gt;0,H100*100/G100,0)</f>
        <v>0</v>
      </c>
      <c r="J100" s="289">
        <v>0</v>
      </c>
      <c r="K100" s="203">
        <v>0</v>
      </c>
      <c r="L100" s="203">
        <f>IF(J100&gt;0,K100*100/J100,0)</f>
        <v>0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1000</v>
      </c>
      <c r="H102" s="155">
        <v>0</v>
      </c>
      <c r="I102" s="156">
        <f t="shared" si="7"/>
        <v>0</v>
      </c>
      <c r="J102" s="289">
        <v>1041200</v>
      </c>
      <c r="K102" s="203">
        <v>17110</v>
      </c>
      <c r="L102" s="203">
        <f>IF(J102&gt;0,K102*100/J102,0)</f>
        <v>1.6432961966961199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100</v>
      </c>
      <c r="H103" s="155">
        <v>0</v>
      </c>
      <c r="I103" s="156">
        <f t="shared" si="7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300</v>
      </c>
      <c r="H104" s="155">
        <v>0</v>
      </c>
      <c r="I104" s="156">
        <f t="shared" si="7"/>
        <v>0</v>
      </c>
      <c r="J104" s="289">
        <v>278900</v>
      </c>
      <c r="K104" s="203">
        <v>19000</v>
      </c>
      <c r="L104" s="203">
        <f>IF(J104&gt;0,K104*100/J104,0)</f>
        <v>6.8124775905342414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100</v>
      </c>
      <c r="H105" s="155">
        <v>0</v>
      </c>
      <c r="I105" s="156">
        <f t="shared" si="7"/>
        <v>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45</v>
      </c>
      <c r="H106" s="155">
        <v>0</v>
      </c>
      <c r="I106" s="156">
        <f t="shared" si="7"/>
        <v>0</v>
      </c>
      <c r="J106" s="289">
        <v>106075</v>
      </c>
      <c r="K106" s="203">
        <v>12890</v>
      </c>
      <c r="L106" s="203">
        <f t="shared" ref="L106:L115" si="8">IF(J106&gt;0,K106*100/J106,0)</f>
        <v>12.151779401366957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40</v>
      </c>
      <c r="H107" s="155">
        <v>15</v>
      </c>
      <c r="I107" s="156">
        <f t="shared" si="7"/>
        <v>37.5</v>
      </c>
      <c r="J107" s="289">
        <v>124700</v>
      </c>
      <c r="K107" s="203">
        <v>21620</v>
      </c>
      <c r="L107" s="203">
        <f t="shared" si="8"/>
        <v>17.337610264635124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22</v>
      </c>
      <c r="I108" s="156">
        <f t="shared" si="7"/>
        <v>100</v>
      </c>
      <c r="J108" s="289">
        <v>35100</v>
      </c>
      <c r="K108" s="203">
        <v>19858</v>
      </c>
      <c r="L108" s="203">
        <f t="shared" si="8"/>
        <v>56.575498575498578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261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80.06</v>
      </c>
      <c r="H111" s="261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16</v>
      </c>
      <c r="H112" s="261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16</v>
      </c>
      <c r="H113" s="261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16</v>
      </c>
      <c r="H114" s="261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0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0</v>
      </c>
      <c r="H128" s="155">
        <v>0</v>
      </c>
      <c r="I128" s="156">
        <f t="shared" si="9"/>
        <v>0</v>
      </c>
      <c r="J128" s="289">
        <v>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[3]พ.ย.63!$D$15</f>
        <v>6649822.6500000004</v>
      </c>
      <c r="H131" s="155">
        <f>[3]พ.ย.63!$F$15</f>
        <v>317419.27</v>
      </c>
      <c r="I131" s="156">
        <f t="shared" ref="I131:I138" si="10">IF(G131&gt;0,H131*100/G131,0)</f>
        <v>4.7733494065439475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[3]พ.ย.63!$C$15</f>
        <v>540</v>
      </c>
      <c r="H132" s="155">
        <f>[3]พ.ย.63!$E$15</f>
        <v>18</v>
      </c>
      <c r="I132" s="156">
        <f t="shared" si="10"/>
        <v>3.3333333333333335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[3]พ.ย.63!$I$15</f>
        <v>36306711.269999981</v>
      </c>
      <c r="H133" s="155">
        <f>[3]พ.ย.63!$K$15</f>
        <v>117987.81</v>
      </c>
      <c r="I133" s="156">
        <f t="shared" si="10"/>
        <v>0.3249752067119685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[3]พ.ย.63!$H$15</f>
        <v>593</v>
      </c>
      <c r="H134" s="155">
        <f>[3]พ.ย.63!$J$15</f>
        <v>13</v>
      </c>
      <c r="I134" s="156">
        <f t="shared" si="10"/>
        <v>2.1922428330522767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[3]พ.ย.63!$N$15</f>
        <v>1579.99</v>
      </c>
      <c r="H135" s="155">
        <f>[3]พ.ย.63!$P$15</f>
        <v>1054.99</v>
      </c>
      <c r="I135" s="156">
        <f t="shared" si="10"/>
        <v>66.771941594567053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[3]พ.ย.63!$M$15</f>
        <v>3</v>
      </c>
      <c r="H136" s="155">
        <f>[3]พ.ย.63!$O$15</f>
        <v>2</v>
      </c>
      <c r="I136" s="156">
        <f t="shared" si="10"/>
        <v>66.666666666666671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[3]พ.ย.63!$S$15</f>
        <v>5000000</v>
      </c>
      <c r="H137" s="321">
        <f>[3]พ.ย.63!$U$15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[3]พ.ย.63!$R$15</f>
        <v>150</v>
      </c>
      <c r="H138" s="384">
        <f>[3]พ.ย.63!$T$15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1" man="1"/>
    <brk id="67" max="11" man="1"/>
    <brk id="97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Z1000"/>
  <sheetViews>
    <sheetView view="pageBreakPreview" zoomScaleNormal="85" zoomScaleSheetLayoutView="100" workbookViewId="0">
      <pane xSplit="6" ySplit="7" topLeftCell="G6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625" defaultRowHeight="15" customHeight="1" x14ac:dyDescent="0.35"/>
  <cols>
    <col min="1" max="4" width="1.25" style="1" customWidth="1"/>
    <col min="5" max="5" width="45.75" style="1" customWidth="1"/>
    <col min="6" max="6" width="5.375" style="1" customWidth="1"/>
    <col min="7" max="7" width="10.875" style="402" customWidth="1"/>
    <col min="8" max="8" width="10.5" style="402" bestFit="1" customWidth="1"/>
    <col min="9" max="9" width="5.75" style="1" bestFit="1" customWidth="1"/>
    <col min="10" max="10" width="11" style="1" customWidth="1"/>
    <col min="11" max="11" width="10.625" style="1" bestFit="1" customWidth="1"/>
    <col min="12" max="12" width="5.75" style="1" bestFit="1" customWidth="1"/>
    <col min="13" max="13" width="3" style="1" customWidth="1"/>
    <col min="14" max="14" width="9.5" style="1" customWidth="1"/>
    <col min="15" max="26" width="7.625" style="1" customWidth="1"/>
    <col min="27" max="16384" width="12.625" style="1"/>
  </cols>
  <sheetData>
    <row r="1" spans="1:26" ht="21" customHeight="1" x14ac:dyDescent="0.35">
      <c r="A1" s="2"/>
      <c r="B1" s="3"/>
      <c r="C1" s="3"/>
      <c r="D1" s="3"/>
      <c r="E1" s="556" t="s">
        <v>120</v>
      </c>
      <c r="F1" s="557"/>
      <c r="G1" s="557"/>
      <c r="H1" s="557"/>
      <c r="I1" s="557"/>
      <c r="J1" s="557"/>
      <c r="K1" s="557"/>
      <c r="L1" s="4"/>
      <c r="M1" s="3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5">
      <c r="A2" s="7"/>
      <c r="B2" s="7"/>
      <c r="C2" s="7"/>
      <c r="D2" s="7"/>
      <c r="E2" s="567" t="s">
        <v>121</v>
      </c>
      <c r="F2" s="568"/>
      <c r="G2" s="568"/>
      <c r="H2" s="8" t="s">
        <v>7</v>
      </c>
      <c r="I2" s="9"/>
      <c r="J2" s="10"/>
      <c r="K2" s="10"/>
      <c r="L2" s="10"/>
      <c r="M2" s="1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.5" customHeight="1" x14ac:dyDescent="0.35">
      <c r="A3" s="7"/>
      <c r="B3" s="7"/>
      <c r="C3" s="7"/>
      <c r="D3" s="7"/>
      <c r="E3" s="12"/>
      <c r="F3" s="7"/>
      <c r="G3" s="13"/>
      <c r="H3" s="13"/>
      <c r="I3" s="9"/>
      <c r="J3" s="14"/>
      <c r="K3" s="14"/>
      <c r="L3" s="14"/>
      <c r="M3" s="1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 x14ac:dyDescent="0.35">
      <c r="A4" s="571" t="s">
        <v>131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11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4.5" customHeight="1" x14ac:dyDescent="0.35">
      <c r="A5" s="15"/>
      <c r="B5" s="15"/>
      <c r="C5" s="15"/>
      <c r="D5" s="15"/>
      <c r="E5" s="16"/>
      <c r="F5" s="15"/>
      <c r="G5" s="13"/>
      <c r="H5" s="13"/>
      <c r="I5" s="9"/>
      <c r="J5" s="17"/>
      <c r="K5" s="17"/>
      <c r="L5" s="17"/>
      <c r="M5" s="11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 x14ac:dyDescent="0.35">
      <c r="A6" s="12"/>
      <c r="B6" s="18"/>
      <c r="C6" s="18"/>
      <c r="D6" s="18"/>
      <c r="E6" s="18"/>
      <c r="F6" s="18"/>
      <c r="G6" s="19"/>
      <c r="H6" s="19"/>
      <c r="I6" s="20"/>
      <c r="J6" s="21"/>
      <c r="K6" s="562"/>
      <c r="L6" s="56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564" t="s">
        <v>21</v>
      </c>
      <c r="B7" s="565"/>
      <c r="C7" s="565"/>
      <c r="D7" s="565"/>
      <c r="E7" s="566"/>
      <c r="F7" s="22" t="s">
        <v>22</v>
      </c>
      <c r="G7" s="23" t="s">
        <v>23</v>
      </c>
      <c r="H7" s="24" t="s">
        <v>24</v>
      </c>
      <c r="I7" s="25" t="s">
        <v>25</v>
      </c>
      <c r="J7" s="26" t="s">
        <v>130</v>
      </c>
      <c r="K7" s="27" t="s">
        <v>26</v>
      </c>
      <c r="L7" s="28" t="s">
        <v>25</v>
      </c>
      <c r="M7" s="11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35">
      <c r="A8" s="29" t="s">
        <v>128</v>
      </c>
      <c r="B8" s="30"/>
      <c r="C8" s="30"/>
      <c r="D8" s="30"/>
      <c r="E8" s="30"/>
      <c r="F8" s="403"/>
      <c r="G8" s="32"/>
      <c r="H8" s="33"/>
      <c r="I8" s="34"/>
      <c r="J8" s="404">
        <f>SUM(J9,J15,J19,J31)</f>
        <v>1851257</v>
      </c>
      <c r="K8" s="404">
        <f>SUM(K9,K15,K19,K31)</f>
        <v>205979.59999999998</v>
      </c>
      <c r="L8" s="406">
        <f>IF(J8&gt;0,K8*100/J8,0)</f>
        <v>11.126472445478935</v>
      </c>
      <c r="M8" s="11"/>
      <c r="N8" s="407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 x14ac:dyDescent="0.45">
      <c r="A9" s="39" t="s">
        <v>27</v>
      </c>
      <c r="B9" s="40"/>
      <c r="C9" s="40"/>
      <c r="D9" s="40"/>
      <c r="E9" s="41"/>
      <c r="F9" s="408"/>
      <c r="G9" s="43"/>
      <c r="H9" s="44"/>
      <c r="I9" s="45"/>
      <c r="J9" s="409">
        <f>SUM(J10)</f>
        <v>0</v>
      </c>
      <c r="K9" s="409">
        <f>SUM(K10)</f>
        <v>0</v>
      </c>
      <c r="L9" s="410">
        <f>IF(J9&gt;0,K9*100/J9,0)</f>
        <v>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 x14ac:dyDescent="0.35">
      <c r="A10" s="48">
        <v>1</v>
      </c>
      <c r="B10" s="49" t="s">
        <v>28</v>
      </c>
      <c r="C10" s="49"/>
      <c r="D10" s="49"/>
      <c r="E10" s="50"/>
      <c r="F10" s="411"/>
      <c r="G10" s="52"/>
      <c r="H10" s="53"/>
      <c r="I10" s="54"/>
      <c r="J10" s="412">
        <f>J11</f>
        <v>0</v>
      </c>
      <c r="K10" s="413">
        <f>K11</f>
        <v>0</v>
      </c>
      <c r="L10" s="414">
        <f>IF(J10&gt;0,K10*100/J10,0)</f>
        <v>0</v>
      </c>
      <c r="M10" s="11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 x14ac:dyDescent="0.45">
      <c r="A11" s="58"/>
      <c r="B11" s="59"/>
      <c r="C11" s="60" t="s">
        <v>29</v>
      </c>
      <c r="D11" s="60"/>
      <c r="E11" s="61"/>
      <c r="F11" s="415" t="s">
        <v>30</v>
      </c>
      <c r="G11" s="63">
        <v>0</v>
      </c>
      <c r="H11" s="64">
        <f>SUM(H12:H14)</f>
        <v>0</v>
      </c>
      <c r="I11" s="65">
        <f>IF(G11&gt;0,H11*100/G11,0)</f>
        <v>0</v>
      </c>
      <c r="J11" s="66">
        <f>'[1]ฟอร์มคีย์ผลเบิกจ่าย 64-จังหวัด'!$Y$18</f>
        <v>0</v>
      </c>
      <c r="K11" s="66">
        <f>'[1]ฟอร์มคีย์ผลเบิกจ่าย 64-จังหวัด'!$AB$18</f>
        <v>0</v>
      </c>
      <c r="L11" s="67">
        <f>IF(J11&gt;0,K11*100/J11,0)</f>
        <v>0</v>
      </c>
      <c r="M11" s="11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 x14ac:dyDescent="0.45">
      <c r="A12" s="68"/>
      <c r="B12" s="69"/>
      <c r="C12" s="69"/>
      <c r="D12" s="70" t="s">
        <v>31</v>
      </c>
      <c r="E12" s="71"/>
      <c r="F12" s="416" t="s">
        <v>30</v>
      </c>
      <c r="G12" s="73">
        <v>0</v>
      </c>
      <c r="H12" s="74">
        <v>0</v>
      </c>
      <c r="I12" s="75">
        <f>IF(G12&gt;0,H12*100/G12,0)</f>
        <v>0</v>
      </c>
      <c r="J12" s="76"/>
      <c r="K12" s="77"/>
      <c r="L12" s="78"/>
      <c r="M12" s="11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 x14ac:dyDescent="0.45">
      <c r="A13" s="68"/>
      <c r="B13" s="69"/>
      <c r="C13" s="69"/>
      <c r="D13" s="70" t="s">
        <v>32</v>
      </c>
      <c r="E13" s="71"/>
      <c r="F13" s="416" t="s">
        <v>30</v>
      </c>
      <c r="G13" s="73">
        <v>0</v>
      </c>
      <c r="H13" s="74">
        <v>0</v>
      </c>
      <c r="I13" s="75">
        <f>IF(G13&gt;0,H13*100/G13,0)</f>
        <v>0</v>
      </c>
      <c r="J13" s="76"/>
      <c r="K13" s="77"/>
      <c r="L13" s="78"/>
      <c r="M13" s="11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 x14ac:dyDescent="0.45">
      <c r="A14" s="68"/>
      <c r="B14" s="69"/>
      <c r="C14" s="69"/>
      <c r="D14" s="70" t="s">
        <v>33</v>
      </c>
      <c r="E14" s="71"/>
      <c r="F14" s="416" t="s">
        <v>30</v>
      </c>
      <c r="G14" s="73">
        <v>0</v>
      </c>
      <c r="H14" s="74">
        <v>0</v>
      </c>
      <c r="I14" s="75">
        <f>IF(G14&gt;0,H14*100/G14,0)</f>
        <v>0</v>
      </c>
      <c r="J14" s="76"/>
      <c r="K14" s="77"/>
      <c r="L14" s="78"/>
      <c r="M14" s="11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 x14ac:dyDescent="0.35">
      <c r="A15" s="39" t="s">
        <v>34</v>
      </c>
      <c r="B15" s="79"/>
      <c r="C15" s="79"/>
      <c r="D15" s="79"/>
      <c r="E15" s="80"/>
      <c r="F15" s="408"/>
      <c r="G15" s="81"/>
      <c r="H15" s="82"/>
      <c r="I15" s="83"/>
      <c r="J15" s="84">
        <f>J16</f>
        <v>0</v>
      </c>
      <c r="K15" s="85">
        <f>K16</f>
        <v>0</v>
      </c>
      <c r="L15" s="86">
        <f>L16</f>
        <v>0</v>
      </c>
      <c r="M15" s="11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9.5" customHeight="1" x14ac:dyDescent="0.35">
      <c r="A16" s="87"/>
      <c r="B16" s="88" t="s">
        <v>35</v>
      </c>
      <c r="C16" s="89"/>
      <c r="D16" s="90"/>
      <c r="E16" s="91"/>
      <c r="F16" s="417"/>
      <c r="G16" s="93"/>
      <c r="H16" s="94"/>
      <c r="I16" s="95"/>
      <c r="J16" s="96">
        <f>SUM(J17)</f>
        <v>0</v>
      </c>
      <c r="K16" s="96">
        <f>SUM(K17)</f>
        <v>0</v>
      </c>
      <c r="L16" s="97">
        <f>IF(J16&gt;0,K16*100/J16,0)</f>
        <v>0</v>
      </c>
      <c r="M16" s="11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 x14ac:dyDescent="0.45">
      <c r="A17" s="98"/>
      <c r="B17" s="99"/>
      <c r="C17" s="100" t="s">
        <v>36</v>
      </c>
      <c r="D17" s="101"/>
      <c r="E17" s="102"/>
      <c r="F17" s="103" t="s">
        <v>37</v>
      </c>
      <c r="G17" s="104">
        <v>0</v>
      </c>
      <c r="H17" s="105">
        <v>0</v>
      </c>
      <c r="I17" s="106">
        <f>IF(G17&gt;0,H17*100/G17,0)</f>
        <v>0</v>
      </c>
      <c r="J17" s="107">
        <f>'[1]ฟอร์มคีย์ผลเบิกจ่าย 64-จังหวัด'!$AG$18</f>
        <v>0</v>
      </c>
      <c r="K17" s="108">
        <f>'[1]ฟอร์มคีย์ผลเบิกจ่าย 64-จังหวัด'!$AJ$18</f>
        <v>0</v>
      </c>
      <c r="L17" s="109">
        <f>IF(J17&gt;0,K17*100/J17,0)</f>
        <v>0</v>
      </c>
      <c r="M17" s="11"/>
      <c r="N17" s="110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 x14ac:dyDescent="0.45">
      <c r="A18" s="111"/>
      <c r="B18" s="112"/>
      <c r="C18" s="112"/>
      <c r="D18" s="112"/>
      <c r="E18" s="113"/>
      <c r="F18" s="114" t="s">
        <v>38</v>
      </c>
      <c r="G18" s="115">
        <v>0</v>
      </c>
      <c r="H18" s="116">
        <v>0</v>
      </c>
      <c r="I18" s="117">
        <f>IF(G18&gt;0,H18*100/G18,0)</f>
        <v>0</v>
      </c>
      <c r="J18" s="118"/>
      <c r="K18" s="119"/>
      <c r="L18" s="120"/>
      <c r="M18" s="11"/>
      <c r="N18" s="110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9.5" customHeight="1" x14ac:dyDescent="0.45">
      <c r="A19" s="121" t="s">
        <v>39</v>
      </c>
      <c r="B19" s="122"/>
      <c r="C19" s="122"/>
      <c r="D19" s="122"/>
      <c r="E19" s="123"/>
      <c r="F19" s="418"/>
      <c r="G19" s="125"/>
      <c r="H19" s="126"/>
      <c r="I19" s="127"/>
      <c r="J19" s="128">
        <f>J20</f>
        <v>97405</v>
      </c>
      <c r="K19" s="451">
        <f>K20</f>
        <v>0</v>
      </c>
      <c r="L19" s="452">
        <f>IF(J19&gt;0,K19*100/J19,0)</f>
        <v>0</v>
      </c>
      <c r="M19" s="11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 x14ac:dyDescent="0.35">
      <c r="A20" s="130"/>
      <c r="B20" s="131" t="s">
        <v>40</v>
      </c>
      <c r="C20" s="131"/>
      <c r="D20" s="131"/>
      <c r="E20" s="132"/>
      <c r="F20" s="419"/>
      <c r="G20" s="134"/>
      <c r="H20" s="135"/>
      <c r="I20" s="136"/>
      <c r="J20" s="137">
        <f>SUM(J21,J30)</f>
        <v>97405</v>
      </c>
      <c r="K20" s="137">
        <f>SUM(K21,K30)</f>
        <v>0</v>
      </c>
      <c r="L20" s="138">
        <f>IF(J20&gt;0,K20*100/J20,0)</f>
        <v>0</v>
      </c>
      <c r="M20" s="11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 x14ac:dyDescent="0.35">
      <c r="A21" s="139"/>
      <c r="B21" s="140"/>
      <c r="C21" s="141" t="s">
        <v>41</v>
      </c>
      <c r="D21" s="141"/>
      <c r="E21" s="142"/>
      <c r="F21" s="143" t="s">
        <v>38</v>
      </c>
      <c r="G21" s="144">
        <f>SUM(G27,G28)</f>
        <v>0</v>
      </c>
      <c r="H21" s="293">
        <f>SUM(H27:H28)</f>
        <v>0</v>
      </c>
      <c r="I21" s="146">
        <f>IF(G21&gt;0,H21*100/G21,0)</f>
        <v>0</v>
      </c>
      <c r="J21" s="147">
        <f>'[1]ฟอร์มคีย์ผลเบิกจ่าย 64-จังหวัด'!$AO$18</f>
        <v>69000</v>
      </c>
      <c r="K21" s="148">
        <f>'[1]ฟอร์มคีย์ผลเบิกจ่าย 64-จังหวัด'!$AR$18</f>
        <v>0</v>
      </c>
      <c r="L21" s="148">
        <f>IF(J21&gt;0,K21*100/J21,0)</f>
        <v>0</v>
      </c>
      <c r="M21" s="11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 x14ac:dyDescent="0.35">
      <c r="A22" s="149"/>
      <c r="B22" s="150"/>
      <c r="C22" s="150"/>
      <c r="D22" s="151" t="s">
        <v>42</v>
      </c>
      <c r="E22" s="152"/>
      <c r="F22" s="153" t="s">
        <v>43</v>
      </c>
      <c r="G22" s="154">
        <v>4</v>
      </c>
      <c r="H22" s="162">
        <v>0</v>
      </c>
      <c r="I22" s="156">
        <f>IF(G22&gt;0,H22*100/G22,0)</f>
        <v>0</v>
      </c>
      <c r="J22" s="157">
        <v>10000</v>
      </c>
      <c r="K22" s="158"/>
      <c r="L22" s="158"/>
      <c r="M22" s="11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 x14ac:dyDescent="0.35">
      <c r="A23" s="149"/>
      <c r="B23" s="150"/>
      <c r="C23" s="150"/>
      <c r="D23" s="151" t="s">
        <v>44</v>
      </c>
      <c r="E23" s="152"/>
      <c r="F23" s="159" t="s">
        <v>45</v>
      </c>
      <c r="G23" s="154">
        <v>3</v>
      </c>
      <c r="H23" s="162">
        <v>0</v>
      </c>
      <c r="I23" s="156">
        <f>IF(G23&gt;0,H23*100/G23,0)</f>
        <v>0</v>
      </c>
      <c r="J23" s="157">
        <v>48000</v>
      </c>
      <c r="K23" s="158"/>
      <c r="L23" s="158"/>
      <c r="M23" s="11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 x14ac:dyDescent="0.35">
      <c r="A24" s="149"/>
      <c r="B24" s="150"/>
      <c r="C24" s="150"/>
      <c r="D24" s="151" t="s">
        <v>46</v>
      </c>
      <c r="E24" s="152"/>
      <c r="F24" s="159" t="s">
        <v>45</v>
      </c>
      <c r="G24" s="154">
        <v>0</v>
      </c>
      <c r="H24" s="162">
        <v>0</v>
      </c>
      <c r="I24" s="156">
        <f>IF(G24&gt;0,H24*100/G24,0)</f>
        <v>0</v>
      </c>
      <c r="J24" s="157">
        <v>0</v>
      </c>
      <c r="K24" s="158"/>
      <c r="L24" s="158"/>
      <c r="M24" s="11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 x14ac:dyDescent="0.35">
      <c r="A25" s="149"/>
      <c r="B25" s="150"/>
      <c r="C25" s="150"/>
      <c r="D25" s="151" t="s">
        <v>47</v>
      </c>
      <c r="E25" s="152"/>
      <c r="F25" s="153"/>
      <c r="G25" s="154"/>
      <c r="H25" s="154"/>
      <c r="I25" s="156"/>
      <c r="J25" s="160">
        <v>11000</v>
      </c>
      <c r="K25" s="158"/>
      <c r="L25" s="158"/>
      <c r="M25" s="11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 x14ac:dyDescent="0.35">
      <c r="A26" s="149"/>
      <c r="B26" s="150"/>
      <c r="C26" s="150"/>
      <c r="D26" s="150"/>
      <c r="E26" s="161" t="s">
        <v>48</v>
      </c>
      <c r="F26" s="153" t="s">
        <v>49</v>
      </c>
      <c r="G26" s="154">
        <v>19200</v>
      </c>
      <c r="H26" s="154">
        <v>0</v>
      </c>
      <c r="I26" s="156">
        <f>IF(G26&gt;0,H26*100/G26,0)</f>
        <v>0</v>
      </c>
      <c r="J26" s="160"/>
      <c r="K26" s="158"/>
      <c r="L26" s="158"/>
      <c r="M26" s="11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 x14ac:dyDescent="0.35">
      <c r="A27" s="149"/>
      <c r="B27" s="150"/>
      <c r="C27" s="150"/>
      <c r="D27" s="150"/>
      <c r="E27" s="161" t="s">
        <v>50</v>
      </c>
      <c r="F27" s="153" t="s">
        <v>38</v>
      </c>
      <c r="G27" s="154">
        <v>0</v>
      </c>
      <c r="H27" s="155">
        <v>0</v>
      </c>
      <c r="I27" s="156">
        <f>IF(G27&gt;0,H27*100/G27,0)</f>
        <v>0</v>
      </c>
      <c r="J27" s="160"/>
      <c r="K27" s="158"/>
      <c r="L27" s="158"/>
      <c r="M27" s="11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 x14ac:dyDescent="0.35">
      <c r="A28" s="149"/>
      <c r="B28" s="150"/>
      <c r="C28" s="150"/>
      <c r="D28" s="150" t="s">
        <v>51</v>
      </c>
      <c r="E28" s="152"/>
      <c r="F28" s="153" t="s">
        <v>38</v>
      </c>
      <c r="G28" s="162">
        <v>0</v>
      </c>
      <c r="H28" s="442">
        <v>0</v>
      </c>
      <c r="I28" s="163">
        <f>IF(G28&gt;0,H28*100/G28,0)</f>
        <v>0</v>
      </c>
      <c r="J28" s="157">
        <v>0</v>
      </c>
      <c r="K28" s="440"/>
      <c r="L28" s="158"/>
      <c r="M28" s="11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 x14ac:dyDescent="0.35">
      <c r="A29" s="149"/>
      <c r="B29" s="150"/>
      <c r="C29" s="150"/>
      <c r="D29" s="150"/>
      <c r="E29" s="164" t="s">
        <v>20</v>
      </c>
      <c r="F29" s="153"/>
      <c r="G29" s="154"/>
      <c r="H29" s="155"/>
      <c r="I29" s="156"/>
      <c r="J29" s="160"/>
      <c r="K29" s="158"/>
      <c r="L29" s="158"/>
      <c r="M29" s="1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 x14ac:dyDescent="0.45">
      <c r="A30" s="165"/>
      <c r="B30" s="166"/>
      <c r="C30" s="167" t="s">
        <v>52</v>
      </c>
      <c r="D30" s="166"/>
      <c r="E30" s="168"/>
      <c r="F30" s="169" t="s">
        <v>38</v>
      </c>
      <c r="G30" s="170">
        <v>13</v>
      </c>
      <c r="H30" s="144">
        <v>0</v>
      </c>
      <c r="I30" s="171">
        <f>IF(G30&gt;0,H30*100/G30,0)</f>
        <v>0</v>
      </c>
      <c r="J30" s="172">
        <f>'[1]ฟอร์มคีย์ผลเบิกจ่าย 64-จังหวัด'!$AW$18</f>
        <v>28405</v>
      </c>
      <c r="K30" s="173">
        <f>'[1]ฟอร์มคีย์ผลเบิกจ่าย 64-จังหวัด'!$AZ$18</f>
        <v>0</v>
      </c>
      <c r="L30" s="173">
        <f>IF(J30&gt;0,K30*100/J30,0)</f>
        <v>0</v>
      </c>
      <c r="M30" s="1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 x14ac:dyDescent="0.35">
      <c r="A31" s="174" t="s">
        <v>53</v>
      </c>
      <c r="B31" s="175"/>
      <c r="C31" s="175"/>
      <c r="D31" s="175"/>
      <c r="E31" s="176"/>
      <c r="F31" s="368"/>
      <c r="G31" s="178"/>
      <c r="H31" s="179"/>
      <c r="I31" s="180"/>
      <c r="J31" s="181">
        <f>SUM(J32,J35,J38)</f>
        <v>1753852</v>
      </c>
      <c r="K31" s="181">
        <f>SUM(K32,K35,K38)</f>
        <v>205979.59999999998</v>
      </c>
      <c r="L31" s="182">
        <f t="shared" ref="L31:L39" si="0">IF(J31&gt;0,K31*100/J31,0)</f>
        <v>11.744411729153883</v>
      </c>
      <c r="M31" s="11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 x14ac:dyDescent="0.35">
      <c r="A32" s="183"/>
      <c r="B32" s="184" t="s">
        <v>54</v>
      </c>
      <c r="C32" s="184"/>
      <c r="D32" s="184"/>
      <c r="E32" s="185"/>
      <c r="F32" s="420"/>
      <c r="G32" s="187"/>
      <c r="H32" s="188"/>
      <c r="I32" s="189"/>
      <c r="J32" s="190">
        <f>SUM(J33:J34)</f>
        <v>330500</v>
      </c>
      <c r="K32" s="191">
        <f>SUM(K33:K34)</f>
        <v>48000</v>
      </c>
      <c r="L32" s="191">
        <f t="shared" si="0"/>
        <v>14.523449319213313</v>
      </c>
      <c r="M32" s="11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 x14ac:dyDescent="0.45">
      <c r="A33" s="192"/>
      <c r="B33" s="193"/>
      <c r="C33" s="194" t="s">
        <v>55</v>
      </c>
      <c r="D33" s="193"/>
      <c r="E33" s="195"/>
      <c r="F33" s="196" t="s">
        <v>38</v>
      </c>
      <c r="G33" s="197">
        <v>5</v>
      </c>
      <c r="H33" s="198">
        <v>0</v>
      </c>
      <c r="I33" s="199">
        <f>IF(G33&gt;0,H33*100/G33,0)</f>
        <v>0</v>
      </c>
      <c r="J33" s="200">
        <f>'[1]ฟอร์มคีย์ผลเบิกจ่าย 64-จังหวัด'!$BE$18</f>
        <v>330500</v>
      </c>
      <c r="K33" s="201">
        <f>'[1]ฟอร์มคีย์ผลเบิกจ่าย 64-จังหวัด'!$BH$18</f>
        <v>48000</v>
      </c>
      <c r="L33" s="201">
        <f t="shared" si="0"/>
        <v>14.523449319213313</v>
      </c>
      <c r="M33" s="11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 x14ac:dyDescent="0.45">
      <c r="A34" s="149"/>
      <c r="B34" s="202"/>
      <c r="C34" s="151" t="s">
        <v>56</v>
      </c>
      <c r="D34" s="202"/>
      <c r="E34" s="152"/>
      <c r="F34" s="153" t="s">
        <v>38</v>
      </c>
      <c r="G34" s="154">
        <v>0</v>
      </c>
      <c r="H34" s="155">
        <v>0</v>
      </c>
      <c r="I34" s="156">
        <f>IF(G34&gt;0,H34*100/G34,0)</f>
        <v>0</v>
      </c>
      <c r="J34" s="163">
        <f>'[1]ฟอร์มคีย์ผลเบิกจ่าย 64-จังหวัด'!$BM$18</f>
        <v>0</v>
      </c>
      <c r="K34" s="203">
        <f>'[1]ฟอร์มคีย์ผลเบิกจ่าย 64-จังหวัด'!$BP$18</f>
        <v>0</v>
      </c>
      <c r="L34" s="203">
        <f t="shared" si="0"/>
        <v>0</v>
      </c>
      <c r="M34" s="11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 x14ac:dyDescent="0.35">
      <c r="A35" s="204"/>
      <c r="B35" s="205" t="s">
        <v>57</v>
      </c>
      <c r="C35" s="205"/>
      <c r="D35" s="205"/>
      <c r="E35" s="206"/>
      <c r="F35" s="423"/>
      <c r="G35" s="187"/>
      <c r="H35" s="424"/>
      <c r="I35" s="209"/>
      <c r="J35" s="190">
        <f>SUM(J36:J37)</f>
        <v>0</v>
      </c>
      <c r="K35" s="425">
        <f>SUM(K36:K37)</f>
        <v>0</v>
      </c>
      <c r="L35" s="210">
        <f t="shared" si="0"/>
        <v>0</v>
      </c>
      <c r="M35" s="11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 x14ac:dyDescent="0.45">
      <c r="A36" s="149"/>
      <c r="B36" s="202"/>
      <c r="C36" s="151" t="s">
        <v>58</v>
      </c>
      <c r="D36" s="202"/>
      <c r="E36" s="152"/>
      <c r="F36" s="153" t="s">
        <v>59</v>
      </c>
      <c r="G36" s="154">
        <v>0</v>
      </c>
      <c r="H36" s="155">
        <v>0</v>
      </c>
      <c r="I36" s="156">
        <f>IF(G36&gt;0,H36*100/G36,0)</f>
        <v>0</v>
      </c>
      <c r="J36" s="163">
        <f>'[1]ฟอร์มคีย์ผลเบิกจ่าย 64-จังหวัด'!$BU$18</f>
        <v>0</v>
      </c>
      <c r="K36" s="203">
        <f>'[1]ฟอร์มคีย์ผลเบิกจ่าย 64-จังหวัด'!$BX$18</f>
        <v>0</v>
      </c>
      <c r="L36" s="203">
        <f t="shared" si="0"/>
        <v>0</v>
      </c>
      <c r="M36" s="11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 x14ac:dyDescent="0.45">
      <c r="A37" s="211"/>
      <c r="B37" s="212"/>
      <c r="C37" s="213" t="s">
        <v>60</v>
      </c>
      <c r="D37" s="212"/>
      <c r="E37" s="214"/>
      <c r="F37" s="215" t="s">
        <v>38</v>
      </c>
      <c r="G37" s="216">
        <v>0</v>
      </c>
      <c r="H37" s="217">
        <v>0</v>
      </c>
      <c r="I37" s="218">
        <f>IF(G37&gt;0,H37*100/G37,0)</f>
        <v>0</v>
      </c>
      <c r="J37" s="219">
        <f>'[1]ฟอร์มคีย์ผลเบิกจ่าย 64-จังหวัด'!$CC$18</f>
        <v>0</v>
      </c>
      <c r="K37" s="220">
        <f>'[1]ฟอร์มคีย์ผลเบิกจ่าย 64-จังหวัด'!$CF$18</f>
        <v>0</v>
      </c>
      <c r="L37" s="220">
        <f t="shared" si="0"/>
        <v>0</v>
      </c>
      <c r="M37" s="11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 x14ac:dyDescent="0.35">
      <c r="A38" s="221"/>
      <c r="B38" s="222" t="s">
        <v>61</v>
      </c>
      <c r="C38" s="222"/>
      <c r="D38" s="222"/>
      <c r="E38" s="223"/>
      <c r="F38" s="426"/>
      <c r="G38" s="225"/>
      <c r="H38" s="427"/>
      <c r="I38" s="227"/>
      <c r="J38" s="228">
        <f>SUM(J39,J68,J70,J75,J76)</f>
        <v>1423352</v>
      </c>
      <c r="K38" s="228">
        <f>SUM(K39,K68,K70,K75,K76)</f>
        <v>157979.59999999998</v>
      </c>
      <c r="L38" s="229">
        <f t="shared" si="0"/>
        <v>11.099123758564289</v>
      </c>
      <c r="M38" s="11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 x14ac:dyDescent="0.45">
      <c r="A39" s="139"/>
      <c r="B39" s="230"/>
      <c r="C39" s="231" t="s">
        <v>62</v>
      </c>
      <c r="D39" s="230"/>
      <c r="E39" s="142"/>
      <c r="F39" s="143"/>
      <c r="G39" s="232"/>
      <c r="H39" s="145"/>
      <c r="I39" s="234"/>
      <c r="J39" s="147">
        <f>'[1]ฟอร์มคีย์ผลเบิกจ่าย 64-จังหวัด'!$CK$18</f>
        <v>876300</v>
      </c>
      <c r="K39" s="453">
        <f>'[1]ฟอร์มคีย์ผลเบิกจ่าย 64-จังหวัด'!$CN$18</f>
        <v>96056.2</v>
      </c>
      <c r="L39" s="454">
        <f t="shared" si="0"/>
        <v>10.961565673855985</v>
      </c>
      <c r="M39" s="1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 x14ac:dyDescent="0.45">
      <c r="A40" s="235"/>
      <c r="B40" s="236"/>
      <c r="C40" s="237"/>
      <c r="D40" s="238" t="s">
        <v>136</v>
      </c>
      <c r="E40" s="239"/>
      <c r="F40" s="240" t="s">
        <v>38</v>
      </c>
      <c r="G40" s="241">
        <f t="shared" ref="G40:G43" si="1">SUM(G49,G58)</f>
        <v>790</v>
      </c>
      <c r="H40" s="242">
        <f>SUM(H49,H58)</f>
        <v>0</v>
      </c>
      <c r="I40" s="243">
        <f>IF(G40&gt;0,H40*100/G40,0)</f>
        <v>0</v>
      </c>
      <c r="J40" s="244"/>
      <c r="K40" s="245"/>
      <c r="L40" s="246"/>
      <c r="M40" s="11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 x14ac:dyDescent="0.45">
      <c r="A41" s="235"/>
      <c r="B41" s="236"/>
      <c r="C41" s="237"/>
      <c r="D41" s="238"/>
      <c r="E41" s="239"/>
      <c r="F41" s="240" t="s">
        <v>37</v>
      </c>
      <c r="G41" s="241">
        <f t="shared" si="1"/>
        <v>0</v>
      </c>
      <c r="H41" s="428">
        <f>SUM(H50,H59)</f>
        <v>0</v>
      </c>
      <c r="I41" s="243">
        <f>IF(G41&gt;0,H41*100/G41,0)</f>
        <v>0</v>
      </c>
      <c r="J41" s="244"/>
      <c r="K41" s="245"/>
      <c r="L41" s="246"/>
      <c r="M41" s="11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 x14ac:dyDescent="0.45">
      <c r="A42" s="235"/>
      <c r="B42" s="236"/>
      <c r="C42" s="237"/>
      <c r="D42" s="238" t="s">
        <v>137</v>
      </c>
      <c r="E42" s="239"/>
      <c r="F42" s="240" t="s">
        <v>38</v>
      </c>
      <c r="G42" s="241">
        <f t="shared" si="1"/>
        <v>790</v>
      </c>
      <c r="H42" s="428">
        <f>SUM(H51,H60)</f>
        <v>0</v>
      </c>
      <c r="I42" s="243">
        <f>IF(G42&gt;0,H42*100/G42,0)</f>
        <v>0</v>
      </c>
      <c r="J42" s="244"/>
      <c r="K42" s="245"/>
      <c r="L42" s="246"/>
      <c r="M42" s="11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 x14ac:dyDescent="0.45">
      <c r="A43" s="235"/>
      <c r="B43" s="236"/>
      <c r="C43" s="237"/>
      <c r="D43" s="238"/>
      <c r="E43" s="239"/>
      <c r="F43" s="240" t="s">
        <v>37</v>
      </c>
      <c r="G43" s="241">
        <f t="shared" si="1"/>
        <v>0</v>
      </c>
      <c r="H43" s="428">
        <f>SUM(H52,H61)</f>
        <v>0</v>
      </c>
      <c r="I43" s="243">
        <f>IF(G43&gt;0,H43*100/G43,0)</f>
        <v>0</v>
      </c>
      <c r="J43" s="244"/>
      <c r="K43" s="245"/>
      <c r="L43" s="246"/>
      <c r="M43" s="11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 x14ac:dyDescent="0.45">
      <c r="A44" s="247"/>
      <c r="B44" s="248"/>
      <c r="C44" s="249"/>
      <c r="D44" s="250"/>
      <c r="E44" s="251" t="s">
        <v>63</v>
      </c>
      <c r="F44" s="252"/>
      <c r="G44" s="253"/>
      <c r="H44" s="254"/>
      <c r="I44" s="255"/>
      <c r="J44" s="256"/>
      <c r="K44" s="257"/>
      <c r="L44" s="257"/>
      <c r="M44" s="11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 x14ac:dyDescent="0.45">
      <c r="A45" s="149"/>
      <c r="B45" s="202"/>
      <c r="C45" s="151"/>
      <c r="D45" s="202"/>
      <c r="E45" s="161" t="s">
        <v>64</v>
      </c>
      <c r="F45" s="153" t="s">
        <v>30</v>
      </c>
      <c r="G45" s="154">
        <v>0</v>
      </c>
      <c r="H45" s="261">
        <v>0</v>
      </c>
      <c r="I45" s="258">
        <f t="shared" ref="I45:I52" si="2">IF(G45&gt;0,H45*100/G45,0)</f>
        <v>0</v>
      </c>
      <c r="J45" s="163"/>
      <c r="K45" s="203"/>
      <c r="L45" s="259"/>
      <c r="M45" s="11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 x14ac:dyDescent="0.45">
      <c r="A46" s="149"/>
      <c r="B46" s="202"/>
      <c r="C46" s="151"/>
      <c r="D46" s="202"/>
      <c r="E46" s="152"/>
      <c r="F46" s="153" t="s">
        <v>37</v>
      </c>
      <c r="G46" s="154">
        <v>2000</v>
      </c>
      <c r="H46" s="155">
        <v>717.71</v>
      </c>
      <c r="I46" s="156">
        <f t="shared" si="2"/>
        <v>35.8855</v>
      </c>
      <c r="J46" s="163"/>
      <c r="K46" s="203"/>
      <c r="L46" s="259"/>
      <c r="M46" s="11"/>
      <c r="N46" s="11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 x14ac:dyDescent="0.45">
      <c r="A47" s="149"/>
      <c r="B47" s="202"/>
      <c r="C47" s="151"/>
      <c r="D47" s="202"/>
      <c r="E47" s="161" t="s">
        <v>65</v>
      </c>
      <c r="F47" s="153" t="s">
        <v>38</v>
      </c>
      <c r="G47" s="154">
        <v>490</v>
      </c>
      <c r="H47" s="155">
        <v>94</v>
      </c>
      <c r="I47" s="156">
        <f t="shared" si="2"/>
        <v>19.183673469387756</v>
      </c>
      <c r="J47" s="163"/>
      <c r="K47" s="203"/>
      <c r="L47" s="259"/>
      <c r="M47" s="11"/>
      <c r="N47" s="26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 x14ac:dyDescent="0.45">
      <c r="A48" s="149"/>
      <c r="B48" s="202"/>
      <c r="C48" s="151"/>
      <c r="D48" s="202"/>
      <c r="E48" s="152"/>
      <c r="F48" s="153" t="s">
        <v>37</v>
      </c>
      <c r="G48" s="154">
        <v>0</v>
      </c>
      <c r="H48" s="261">
        <v>0</v>
      </c>
      <c r="I48" s="258">
        <f t="shared" si="2"/>
        <v>0</v>
      </c>
      <c r="J48" s="163"/>
      <c r="K48" s="203"/>
      <c r="L48" s="259"/>
      <c r="M48" s="1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 x14ac:dyDescent="0.45">
      <c r="A49" s="149"/>
      <c r="B49" s="202"/>
      <c r="C49" s="151"/>
      <c r="D49" s="202"/>
      <c r="E49" s="161" t="s">
        <v>66</v>
      </c>
      <c r="F49" s="153" t="s">
        <v>38</v>
      </c>
      <c r="G49" s="154">
        <v>490</v>
      </c>
      <c r="H49" s="261">
        <v>0</v>
      </c>
      <c r="I49" s="258">
        <f t="shared" si="2"/>
        <v>0</v>
      </c>
      <c r="J49" s="163"/>
      <c r="K49" s="203"/>
      <c r="L49" s="259"/>
      <c r="M49" s="11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 x14ac:dyDescent="0.45">
      <c r="A50" s="149"/>
      <c r="B50" s="202"/>
      <c r="C50" s="151"/>
      <c r="D50" s="202"/>
      <c r="E50" s="152"/>
      <c r="F50" s="153" t="s">
        <v>37</v>
      </c>
      <c r="G50" s="154">
        <v>0</v>
      </c>
      <c r="H50" s="261">
        <v>0</v>
      </c>
      <c r="I50" s="258">
        <f t="shared" si="2"/>
        <v>0</v>
      </c>
      <c r="J50" s="163"/>
      <c r="K50" s="203"/>
      <c r="L50" s="259"/>
      <c r="M50" s="1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 x14ac:dyDescent="0.45">
      <c r="A51" s="149"/>
      <c r="B51" s="202"/>
      <c r="C51" s="151"/>
      <c r="D51" s="202"/>
      <c r="E51" s="161" t="s">
        <v>67</v>
      </c>
      <c r="F51" s="153" t="s">
        <v>38</v>
      </c>
      <c r="G51" s="154">
        <v>490</v>
      </c>
      <c r="H51" s="261">
        <v>0</v>
      </c>
      <c r="I51" s="258">
        <f t="shared" si="2"/>
        <v>0</v>
      </c>
      <c r="J51" s="163"/>
      <c r="K51" s="203"/>
      <c r="L51" s="259"/>
      <c r="M51" s="11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 x14ac:dyDescent="0.45">
      <c r="A52" s="149"/>
      <c r="B52" s="202"/>
      <c r="C52" s="151"/>
      <c r="D52" s="202"/>
      <c r="E52" s="152"/>
      <c r="F52" s="153" t="s">
        <v>37</v>
      </c>
      <c r="G52" s="154">
        <v>0</v>
      </c>
      <c r="H52" s="261">
        <v>0</v>
      </c>
      <c r="I52" s="258">
        <f t="shared" si="2"/>
        <v>0</v>
      </c>
      <c r="J52" s="163"/>
      <c r="K52" s="203"/>
      <c r="L52" s="259"/>
      <c r="M52" s="11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 x14ac:dyDescent="0.45">
      <c r="A53" s="247"/>
      <c r="B53" s="250"/>
      <c r="C53" s="249"/>
      <c r="D53" s="250"/>
      <c r="E53" s="251" t="s">
        <v>68</v>
      </c>
      <c r="F53" s="252"/>
      <c r="G53" s="253"/>
      <c r="H53" s="254"/>
      <c r="I53" s="255"/>
      <c r="J53" s="256"/>
      <c r="K53" s="257"/>
      <c r="L53" s="257"/>
      <c r="M53" s="11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 x14ac:dyDescent="0.45">
      <c r="A54" s="149"/>
      <c r="B54" s="202"/>
      <c r="C54" s="151"/>
      <c r="D54" s="202"/>
      <c r="E54" s="161" t="s">
        <v>64</v>
      </c>
      <c r="F54" s="153" t="s">
        <v>38</v>
      </c>
      <c r="G54" s="154">
        <v>0</v>
      </c>
      <c r="H54" s="261">
        <v>0</v>
      </c>
      <c r="I54" s="258">
        <f t="shared" ref="I54:I61" si="3">IF(G54&gt;0,H54*100/G54,0)</f>
        <v>0</v>
      </c>
      <c r="J54" s="163"/>
      <c r="K54" s="259"/>
      <c r="L54" s="259"/>
      <c r="M54" s="11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 x14ac:dyDescent="0.45">
      <c r="A55" s="149"/>
      <c r="B55" s="202"/>
      <c r="C55" s="151"/>
      <c r="D55" s="202"/>
      <c r="E55" s="152"/>
      <c r="F55" s="153" t="s">
        <v>37</v>
      </c>
      <c r="G55" s="154">
        <v>250</v>
      </c>
      <c r="H55" s="155">
        <v>29.04</v>
      </c>
      <c r="I55" s="156">
        <f t="shared" si="3"/>
        <v>11.616</v>
      </c>
      <c r="J55" s="163"/>
      <c r="K55" s="259"/>
      <c r="L55" s="259"/>
      <c r="M55" s="1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 x14ac:dyDescent="0.45">
      <c r="A56" s="149"/>
      <c r="B56" s="202"/>
      <c r="C56" s="151"/>
      <c r="D56" s="202"/>
      <c r="E56" s="161" t="s">
        <v>65</v>
      </c>
      <c r="F56" s="153" t="s">
        <v>38</v>
      </c>
      <c r="G56" s="154">
        <v>300</v>
      </c>
      <c r="H56" s="155">
        <v>19</v>
      </c>
      <c r="I56" s="156">
        <f t="shared" si="3"/>
        <v>6.333333333333333</v>
      </c>
      <c r="J56" s="163"/>
      <c r="K56" s="259"/>
      <c r="L56" s="259"/>
      <c r="M56" s="11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 x14ac:dyDescent="0.45">
      <c r="A57" s="149"/>
      <c r="B57" s="202"/>
      <c r="C57" s="151"/>
      <c r="D57" s="202"/>
      <c r="E57" s="152"/>
      <c r="F57" s="153" t="s">
        <v>37</v>
      </c>
      <c r="G57" s="154">
        <v>0</v>
      </c>
      <c r="H57" s="261">
        <v>0</v>
      </c>
      <c r="I57" s="258">
        <f t="shared" si="3"/>
        <v>0</v>
      </c>
      <c r="J57" s="163"/>
      <c r="K57" s="259"/>
      <c r="L57" s="259"/>
      <c r="M57" s="11"/>
      <c r="N57" s="11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9.5" customHeight="1" x14ac:dyDescent="0.45">
      <c r="A58" s="149"/>
      <c r="B58" s="202"/>
      <c r="C58" s="151"/>
      <c r="D58" s="202"/>
      <c r="E58" s="161" t="s">
        <v>66</v>
      </c>
      <c r="F58" s="153" t="s">
        <v>38</v>
      </c>
      <c r="G58" s="154">
        <v>300</v>
      </c>
      <c r="H58" s="261">
        <v>0</v>
      </c>
      <c r="I58" s="258">
        <f t="shared" si="3"/>
        <v>0</v>
      </c>
      <c r="J58" s="163"/>
      <c r="K58" s="259"/>
      <c r="L58" s="259"/>
      <c r="M58" s="11"/>
      <c r="N58" s="260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.5" customHeight="1" x14ac:dyDescent="0.45">
      <c r="A59" s="149"/>
      <c r="B59" s="202"/>
      <c r="C59" s="151"/>
      <c r="D59" s="202"/>
      <c r="E59" s="152"/>
      <c r="F59" s="153" t="s">
        <v>37</v>
      </c>
      <c r="G59" s="154">
        <v>0</v>
      </c>
      <c r="H59" s="261">
        <v>0</v>
      </c>
      <c r="I59" s="258">
        <f t="shared" si="3"/>
        <v>0</v>
      </c>
      <c r="J59" s="163"/>
      <c r="K59" s="259"/>
      <c r="L59" s="259"/>
      <c r="M59" s="1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 x14ac:dyDescent="0.45">
      <c r="A60" s="149"/>
      <c r="B60" s="202"/>
      <c r="C60" s="151"/>
      <c r="D60" s="202"/>
      <c r="E60" s="161" t="s">
        <v>67</v>
      </c>
      <c r="F60" s="153" t="s">
        <v>38</v>
      </c>
      <c r="G60" s="154">
        <v>300</v>
      </c>
      <c r="H60" s="261">
        <v>0</v>
      </c>
      <c r="I60" s="258">
        <f t="shared" si="3"/>
        <v>0</v>
      </c>
      <c r="J60" s="163"/>
      <c r="K60" s="259"/>
      <c r="L60" s="259"/>
      <c r="M60" s="11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 x14ac:dyDescent="0.45">
      <c r="A61" s="149"/>
      <c r="B61" s="202"/>
      <c r="C61" s="151"/>
      <c r="D61" s="202"/>
      <c r="E61" s="152"/>
      <c r="F61" s="153" t="s">
        <v>37</v>
      </c>
      <c r="G61" s="154">
        <v>0</v>
      </c>
      <c r="H61" s="261">
        <v>0</v>
      </c>
      <c r="I61" s="258">
        <f t="shared" si="3"/>
        <v>0</v>
      </c>
      <c r="J61" s="163"/>
      <c r="K61" s="259"/>
      <c r="L61" s="259"/>
      <c r="M61" s="11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 x14ac:dyDescent="0.45">
      <c r="A62" s="262"/>
      <c r="B62" s="263"/>
      <c r="C62" s="264"/>
      <c r="D62" s="265" t="s">
        <v>69</v>
      </c>
      <c r="E62" s="266"/>
      <c r="F62" s="267"/>
      <c r="G62" s="253"/>
      <c r="H62" s="268"/>
      <c r="I62" s="269"/>
      <c r="J62" s="256"/>
      <c r="K62" s="270"/>
      <c r="L62" s="270"/>
      <c r="M62" s="11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 x14ac:dyDescent="0.45">
      <c r="A63" s="149"/>
      <c r="B63" s="202"/>
      <c r="C63" s="151"/>
      <c r="D63" s="202"/>
      <c r="E63" s="161" t="s">
        <v>70</v>
      </c>
      <c r="F63" s="153" t="s">
        <v>37</v>
      </c>
      <c r="G63" s="154">
        <v>0</v>
      </c>
      <c r="H63" s="155">
        <v>0</v>
      </c>
      <c r="I63" s="156">
        <f>IF(G63&gt;0,H63*100/G63,0)</f>
        <v>0</v>
      </c>
      <c r="J63" s="163"/>
      <c r="K63" s="203"/>
      <c r="L63" s="203"/>
      <c r="M63" s="11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 x14ac:dyDescent="0.45">
      <c r="A64" s="149"/>
      <c r="B64" s="202"/>
      <c r="C64" s="151"/>
      <c r="D64" s="202"/>
      <c r="E64" s="152" t="s">
        <v>71</v>
      </c>
      <c r="F64" s="153" t="s">
        <v>72</v>
      </c>
      <c r="G64" s="154">
        <v>0</v>
      </c>
      <c r="H64" s="155">
        <v>0</v>
      </c>
      <c r="I64" s="156">
        <f>IF(G64&gt;0,H64*100/G64,0)</f>
        <v>0</v>
      </c>
      <c r="J64" s="163"/>
      <c r="K64" s="203"/>
      <c r="L64" s="203"/>
      <c r="M64" s="1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.5" customHeight="1" x14ac:dyDescent="0.45">
      <c r="A65" s="149"/>
      <c r="B65" s="202"/>
      <c r="C65" s="151"/>
      <c r="D65" s="202"/>
      <c r="E65" s="152" t="s">
        <v>78</v>
      </c>
      <c r="F65" s="153" t="s">
        <v>38</v>
      </c>
      <c r="G65" s="271">
        <v>1</v>
      </c>
      <c r="H65" s="271">
        <f>SUM(H66:H67)</f>
        <v>0</v>
      </c>
      <c r="I65" s="272">
        <f t="shared" ref="I65:I75" si="4">IF(G65&gt;0,H65*100/G65,0)</f>
        <v>0</v>
      </c>
      <c r="J65" s="163"/>
      <c r="K65" s="203"/>
      <c r="L65" s="203"/>
      <c r="M65" s="11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.5" customHeight="1" x14ac:dyDescent="0.45">
      <c r="A66" s="149"/>
      <c r="B66" s="202"/>
      <c r="C66" s="151"/>
      <c r="D66" s="202"/>
      <c r="E66" s="152" t="s">
        <v>79</v>
      </c>
      <c r="F66" s="153" t="s">
        <v>38</v>
      </c>
      <c r="G66" s="154">
        <v>0</v>
      </c>
      <c r="H66" s="155">
        <v>0</v>
      </c>
      <c r="I66" s="156">
        <f t="shared" si="4"/>
        <v>0</v>
      </c>
      <c r="J66" s="163"/>
      <c r="K66" s="203"/>
      <c r="L66" s="203"/>
      <c r="M66" s="1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 x14ac:dyDescent="0.45">
      <c r="A67" s="273"/>
      <c r="B67" s="274"/>
      <c r="C67" s="213"/>
      <c r="D67" s="274"/>
      <c r="E67" s="214" t="s">
        <v>80</v>
      </c>
      <c r="F67" s="215" t="s">
        <v>38</v>
      </c>
      <c r="G67" s="216">
        <v>0</v>
      </c>
      <c r="H67" s="217">
        <v>0</v>
      </c>
      <c r="I67" s="218">
        <f t="shared" si="4"/>
        <v>0</v>
      </c>
      <c r="J67" s="219"/>
      <c r="K67" s="220"/>
      <c r="L67" s="220"/>
      <c r="M67" s="1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 x14ac:dyDescent="0.45">
      <c r="A68" s="275"/>
      <c r="B68" s="276"/>
      <c r="C68" s="277" t="s">
        <v>81</v>
      </c>
      <c r="D68" s="276"/>
      <c r="E68" s="278"/>
      <c r="F68" s="279" t="s">
        <v>37</v>
      </c>
      <c r="G68" s="280">
        <v>33000</v>
      </c>
      <c r="H68" s="434">
        <v>0</v>
      </c>
      <c r="I68" s="281">
        <f t="shared" si="4"/>
        <v>0</v>
      </c>
      <c r="J68" s="282">
        <f>'[1]ฟอร์มคีย์ผลเบิกจ่าย 64-จังหวัด'!$CS$18</f>
        <v>0</v>
      </c>
      <c r="K68" s="283">
        <f>'[1]ฟอร์มคีย์ผลเบิกจ่าย 64-จังหวัด'!$CV$18</f>
        <v>0</v>
      </c>
      <c r="L68" s="283">
        <f>IF(J68&gt;0,K68*100/J68,0)</f>
        <v>0</v>
      </c>
      <c r="M68" s="11"/>
      <c r="N68" s="110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 x14ac:dyDescent="0.45">
      <c r="A69" s="149"/>
      <c r="B69" s="202"/>
      <c r="C69" s="151"/>
      <c r="D69" s="202"/>
      <c r="E69" s="152"/>
      <c r="F69" s="153" t="s">
        <v>30</v>
      </c>
      <c r="G69" s="154">
        <v>0</v>
      </c>
      <c r="H69" s="154">
        <v>0</v>
      </c>
      <c r="I69" s="156">
        <f t="shared" si="4"/>
        <v>0</v>
      </c>
      <c r="J69" s="163"/>
      <c r="K69" s="203"/>
      <c r="L69" s="203"/>
      <c r="M69" s="11"/>
      <c r="N69" s="26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 x14ac:dyDescent="0.45">
      <c r="A70" s="165"/>
      <c r="B70" s="166"/>
      <c r="C70" s="284" t="s">
        <v>82</v>
      </c>
      <c r="D70" s="166"/>
      <c r="E70" s="168"/>
      <c r="F70" s="169" t="s">
        <v>38</v>
      </c>
      <c r="G70" s="144">
        <f>G72</f>
        <v>1100</v>
      </c>
      <c r="H70" s="293">
        <f>SUM(H72:H74)</f>
        <v>252</v>
      </c>
      <c r="I70" s="285">
        <f t="shared" si="4"/>
        <v>22.90909090909091</v>
      </c>
      <c r="J70" s="173">
        <f>'[1]ฟอร์มคีย์ผลเบิกจ่าย 64-จังหวัด'!$DA$18</f>
        <v>48560</v>
      </c>
      <c r="K70" s="286">
        <f>'[1]ฟอร์มคีย์ผลเบิกจ่าย 64-จังหวัด'!$DD$18</f>
        <v>7333.4</v>
      </c>
      <c r="L70" s="286">
        <f>IF(J70&gt;0,K70*100/J70,0)</f>
        <v>15.101729818780889</v>
      </c>
      <c r="M70" s="1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 x14ac:dyDescent="0.45">
      <c r="A71" s="149"/>
      <c r="B71" s="202"/>
      <c r="C71" s="151"/>
      <c r="D71" s="287" t="s">
        <v>83</v>
      </c>
      <c r="E71" s="152"/>
      <c r="F71" s="153" t="s">
        <v>43</v>
      </c>
      <c r="G71" s="154">
        <v>10</v>
      </c>
      <c r="H71" s="288">
        <v>0</v>
      </c>
      <c r="I71" s="156">
        <f t="shared" si="4"/>
        <v>0</v>
      </c>
      <c r="J71" s="289"/>
      <c r="K71" s="290"/>
      <c r="L71" s="290"/>
      <c r="M71" s="11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 x14ac:dyDescent="0.45">
      <c r="A72" s="149"/>
      <c r="B72" s="202"/>
      <c r="C72" s="151"/>
      <c r="D72" s="287" t="s">
        <v>84</v>
      </c>
      <c r="E72" s="152"/>
      <c r="F72" s="153" t="s">
        <v>38</v>
      </c>
      <c r="G72" s="154">
        <v>1100</v>
      </c>
      <c r="H72" s="154">
        <v>252</v>
      </c>
      <c r="I72" s="156">
        <f t="shared" si="4"/>
        <v>22.90909090909091</v>
      </c>
      <c r="J72" s="163"/>
      <c r="K72" s="203"/>
      <c r="L72" s="203"/>
      <c r="M72" s="11"/>
      <c r="N72" s="110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 x14ac:dyDescent="0.45">
      <c r="A73" s="149"/>
      <c r="B73" s="202"/>
      <c r="C73" s="151"/>
      <c r="D73" s="287" t="s">
        <v>85</v>
      </c>
      <c r="E73" s="152"/>
      <c r="F73" s="153" t="s">
        <v>38</v>
      </c>
      <c r="G73" s="154">
        <v>0</v>
      </c>
      <c r="H73" s="154">
        <v>0</v>
      </c>
      <c r="I73" s="156">
        <f t="shared" si="4"/>
        <v>0</v>
      </c>
      <c r="J73" s="163"/>
      <c r="K73" s="203"/>
      <c r="L73" s="203"/>
      <c r="M73" s="11"/>
      <c r="N73" s="260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 x14ac:dyDescent="0.45">
      <c r="A74" s="149"/>
      <c r="B74" s="202"/>
      <c r="C74" s="151"/>
      <c r="D74" s="287" t="s">
        <v>86</v>
      </c>
      <c r="E74" s="152"/>
      <c r="F74" s="153" t="s">
        <v>38</v>
      </c>
      <c r="G74" s="154">
        <v>0</v>
      </c>
      <c r="H74" s="154">
        <v>0</v>
      </c>
      <c r="I74" s="156">
        <f t="shared" si="4"/>
        <v>0</v>
      </c>
      <c r="J74" s="163"/>
      <c r="K74" s="203"/>
      <c r="L74" s="203"/>
      <c r="M74" s="11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 x14ac:dyDescent="0.45">
      <c r="A75" s="165"/>
      <c r="B75" s="166"/>
      <c r="C75" s="291" t="s">
        <v>87</v>
      </c>
      <c r="D75" s="292"/>
      <c r="E75" s="168"/>
      <c r="F75" s="169" t="s">
        <v>88</v>
      </c>
      <c r="G75" s="144">
        <v>0</v>
      </c>
      <c r="H75" s="293">
        <v>0</v>
      </c>
      <c r="I75" s="285">
        <f t="shared" si="4"/>
        <v>0</v>
      </c>
      <c r="J75" s="173">
        <v>0</v>
      </c>
      <c r="K75" s="173">
        <v>0</v>
      </c>
      <c r="L75" s="286">
        <f>IF(J75&gt;0,K75*100/J75,0)</f>
        <v>0</v>
      </c>
      <c r="M75" s="1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 x14ac:dyDescent="0.35">
      <c r="A76" s="165"/>
      <c r="B76" s="294"/>
      <c r="C76" s="284" t="s">
        <v>89</v>
      </c>
      <c r="D76" s="295"/>
      <c r="E76" s="168"/>
      <c r="F76" s="296" t="s">
        <v>20</v>
      </c>
      <c r="G76" s="144"/>
      <c r="H76" s="293"/>
      <c r="I76" s="285"/>
      <c r="J76" s="173">
        <f>'[1]ฟอร์มคีย์ผลเบิกจ่าย 64-จังหวัด'!$DI$18</f>
        <v>498492</v>
      </c>
      <c r="K76" s="286">
        <f>'[1]ฟอร์มคีย์ผลเบิกจ่าย 64-จังหวัด'!$DL$18</f>
        <v>54590</v>
      </c>
      <c r="L76" s="286">
        <f>IF(J76&gt;0,K76*100/J76,0)</f>
        <v>10.951028301356892</v>
      </c>
      <c r="M76" s="11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1" customHeight="1" x14ac:dyDescent="0.45">
      <c r="A77" s="297"/>
      <c r="B77" s="298"/>
      <c r="C77" s="298"/>
      <c r="D77" s="298" t="s">
        <v>90</v>
      </c>
      <c r="E77" s="299"/>
      <c r="F77" s="300" t="s">
        <v>37</v>
      </c>
      <c r="G77" s="301">
        <v>16364.010500000008</v>
      </c>
      <c r="H77" s="450">
        <v>0</v>
      </c>
      <c r="I77" s="302">
        <f t="shared" ref="I77:I85" si="5">IF(G77&gt;0,H77*100/G77,0)</f>
        <v>0</v>
      </c>
      <c r="J77" s="303"/>
      <c r="K77" s="304"/>
      <c r="L77" s="305"/>
      <c r="M77" s="306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spans="1:26" ht="21" customHeight="1" x14ac:dyDescent="0.45">
      <c r="A78" s="308"/>
      <c r="B78" s="309"/>
      <c r="C78" s="309"/>
      <c r="D78" s="309"/>
      <c r="E78" s="310" t="s">
        <v>91</v>
      </c>
      <c r="F78" s="311" t="s">
        <v>30</v>
      </c>
      <c r="G78" s="312">
        <f>SUM(G80,G82,G84)</f>
        <v>0</v>
      </c>
      <c r="H78" s="313">
        <f>SUM(H80,H82,H84)</f>
        <v>0</v>
      </c>
      <c r="I78" s="314">
        <f t="shared" si="5"/>
        <v>0</v>
      </c>
      <c r="J78" s="315"/>
      <c r="K78" s="316"/>
      <c r="L78" s="316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</row>
    <row r="79" spans="1:26" ht="21" customHeight="1" x14ac:dyDescent="0.45">
      <c r="A79" s="308"/>
      <c r="B79" s="309"/>
      <c r="C79" s="309"/>
      <c r="D79" s="309"/>
      <c r="E79" s="310"/>
      <c r="F79" s="311" t="s">
        <v>37</v>
      </c>
      <c r="G79" s="312">
        <f>SUM(G81,G83,G85)</f>
        <v>0</v>
      </c>
      <c r="H79" s="313">
        <f>SUM(H81,H83,H85)</f>
        <v>0</v>
      </c>
      <c r="I79" s="314">
        <f t="shared" si="5"/>
        <v>0</v>
      </c>
      <c r="J79" s="315"/>
      <c r="K79" s="316"/>
      <c r="L79" s="316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</row>
    <row r="80" spans="1:26" ht="21" customHeight="1" x14ac:dyDescent="0.45">
      <c r="A80" s="318"/>
      <c r="B80" s="202"/>
      <c r="C80" s="202"/>
      <c r="D80" s="202"/>
      <c r="E80" s="319" t="s">
        <v>92</v>
      </c>
      <c r="F80" s="320" t="s">
        <v>30</v>
      </c>
      <c r="G80" s="288">
        <v>0</v>
      </c>
      <c r="H80" s="321">
        <v>0</v>
      </c>
      <c r="I80" s="156">
        <f t="shared" si="5"/>
        <v>0</v>
      </c>
      <c r="J80" s="289"/>
      <c r="K80" s="290"/>
      <c r="L80" s="290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</row>
    <row r="81" spans="1:26" ht="21" customHeight="1" x14ac:dyDescent="0.45">
      <c r="A81" s="318"/>
      <c r="B81" s="202"/>
      <c r="C81" s="202"/>
      <c r="D81" s="202"/>
      <c r="E81" s="319"/>
      <c r="F81" s="320" t="s">
        <v>37</v>
      </c>
      <c r="G81" s="288">
        <v>0</v>
      </c>
      <c r="H81" s="321">
        <v>0</v>
      </c>
      <c r="I81" s="156">
        <f t="shared" si="5"/>
        <v>0</v>
      </c>
      <c r="J81" s="289"/>
      <c r="K81" s="290"/>
      <c r="L81" s="290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</row>
    <row r="82" spans="1:26" ht="21" customHeight="1" x14ac:dyDescent="0.45">
      <c r="A82" s="318"/>
      <c r="B82" s="202"/>
      <c r="C82" s="202"/>
      <c r="D82" s="202"/>
      <c r="E82" s="319" t="s">
        <v>93</v>
      </c>
      <c r="F82" s="320" t="s">
        <v>30</v>
      </c>
      <c r="G82" s="288">
        <v>0</v>
      </c>
      <c r="H82" s="321">
        <v>0</v>
      </c>
      <c r="I82" s="156">
        <f t="shared" si="5"/>
        <v>0</v>
      </c>
      <c r="J82" s="289"/>
      <c r="K82" s="290"/>
      <c r="L82" s="290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</row>
    <row r="83" spans="1:26" ht="21" customHeight="1" x14ac:dyDescent="0.45">
      <c r="A83" s="318"/>
      <c r="B83" s="202"/>
      <c r="C83" s="202"/>
      <c r="D83" s="202"/>
      <c r="E83" s="319"/>
      <c r="F83" s="320" t="s">
        <v>37</v>
      </c>
      <c r="G83" s="288">
        <v>0</v>
      </c>
      <c r="H83" s="321">
        <v>0</v>
      </c>
      <c r="I83" s="156">
        <f t="shared" si="5"/>
        <v>0</v>
      </c>
      <c r="J83" s="289"/>
      <c r="K83" s="290"/>
      <c r="L83" s="290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</row>
    <row r="84" spans="1:26" ht="21" customHeight="1" x14ac:dyDescent="0.45">
      <c r="A84" s="318"/>
      <c r="B84" s="202"/>
      <c r="C84" s="202"/>
      <c r="D84" s="202"/>
      <c r="E84" s="319" t="s">
        <v>94</v>
      </c>
      <c r="F84" s="320" t="s">
        <v>30</v>
      </c>
      <c r="G84" s="288">
        <v>0</v>
      </c>
      <c r="H84" s="321">
        <v>0</v>
      </c>
      <c r="I84" s="156">
        <f t="shared" si="5"/>
        <v>0</v>
      </c>
      <c r="J84" s="289"/>
      <c r="K84" s="290"/>
      <c r="L84" s="290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</row>
    <row r="85" spans="1:26" ht="21" customHeight="1" x14ac:dyDescent="0.45">
      <c r="A85" s="318"/>
      <c r="B85" s="202"/>
      <c r="C85" s="202"/>
      <c r="D85" s="202"/>
      <c r="E85" s="319"/>
      <c r="F85" s="320" t="s">
        <v>37</v>
      </c>
      <c r="G85" s="288">
        <v>0</v>
      </c>
      <c r="H85" s="321">
        <v>0</v>
      </c>
      <c r="I85" s="156">
        <f t="shared" si="5"/>
        <v>0</v>
      </c>
      <c r="J85" s="289"/>
      <c r="K85" s="290"/>
      <c r="L85" s="290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</row>
    <row r="86" spans="1:26" ht="21" customHeight="1" x14ac:dyDescent="0.45">
      <c r="A86" s="297"/>
      <c r="B86" s="298"/>
      <c r="C86" s="298"/>
      <c r="D86" s="298" t="s">
        <v>95</v>
      </c>
      <c r="E86" s="322"/>
      <c r="F86" s="297"/>
      <c r="G86" s="301"/>
      <c r="H86" s="324"/>
      <c r="I86" s="302"/>
      <c r="J86" s="325"/>
      <c r="K86" s="326"/>
      <c r="L86" s="326"/>
      <c r="M86" s="327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</row>
    <row r="87" spans="1:26" ht="21" customHeight="1" x14ac:dyDescent="0.45">
      <c r="A87" s="318"/>
      <c r="B87" s="202"/>
      <c r="C87" s="202"/>
      <c r="D87" s="202"/>
      <c r="E87" s="319" t="s">
        <v>96</v>
      </c>
      <c r="F87" s="320" t="s">
        <v>30</v>
      </c>
      <c r="G87" s="288">
        <f>[2]ตรวจสอบการถือครอง!$AG$21</f>
        <v>162</v>
      </c>
      <c r="H87" s="155">
        <v>47</v>
      </c>
      <c r="I87" s="156">
        <f>IF(G87&gt;0,H87*100/G87,0)</f>
        <v>29.012345679012345</v>
      </c>
      <c r="J87" s="329"/>
      <c r="K87" s="203"/>
      <c r="L87" s="203"/>
      <c r="M87" s="327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</row>
    <row r="88" spans="1:26" ht="21" customHeight="1" x14ac:dyDescent="0.45">
      <c r="A88" s="318"/>
      <c r="B88" s="202"/>
      <c r="C88" s="202"/>
      <c r="D88" s="202"/>
      <c r="E88" s="330"/>
      <c r="F88" s="320" t="s">
        <v>37</v>
      </c>
      <c r="G88" s="288">
        <f>[2]ตรวจสอบการถือครอง!$AH$21</f>
        <v>2435</v>
      </c>
      <c r="H88" s="155">
        <v>802</v>
      </c>
      <c r="I88" s="156">
        <f>IF(G88&gt;0,H88*100/G88,0)</f>
        <v>32.936344969199176</v>
      </c>
      <c r="J88" s="329"/>
      <c r="K88" s="203"/>
      <c r="L88" s="203"/>
      <c r="M88" s="327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</row>
    <row r="89" spans="1:26" ht="21" customHeight="1" x14ac:dyDescent="0.45">
      <c r="A89" s="318"/>
      <c r="B89" s="202"/>
      <c r="C89" s="202"/>
      <c r="D89" s="202"/>
      <c r="E89" s="319" t="s">
        <v>97</v>
      </c>
      <c r="F89" s="320" t="s">
        <v>30</v>
      </c>
      <c r="G89" s="288">
        <v>0</v>
      </c>
      <c r="H89" s="155">
        <v>0</v>
      </c>
      <c r="I89" s="156">
        <f>IF(G89&gt;0,H89*100/G89,0)</f>
        <v>0</v>
      </c>
      <c r="J89" s="329"/>
      <c r="K89" s="203"/>
      <c r="L89" s="203"/>
      <c r="M89" s="327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</row>
    <row r="90" spans="1:26" ht="21" customHeight="1" x14ac:dyDescent="0.45">
      <c r="A90" s="318"/>
      <c r="B90" s="202"/>
      <c r="C90" s="202"/>
      <c r="D90" s="202"/>
      <c r="E90" s="319"/>
      <c r="F90" s="320" t="s">
        <v>37</v>
      </c>
      <c r="G90" s="288">
        <v>0</v>
      </c>
      <c r="H90" s="155">
        <v>0</v>
      </c>
      <c r="I90" s="156">
        <f>IF(G90&gt;0,H90*100/G90,0)</f>
        <v>0</v>
      </c>
      <c r="J90" s="329"/>
      <c r="K90" s="203"/>
      <c r="L90" s="203"/>
      <c r="M90" s="327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</row>
    <row r="91" spans="1:26" ht="21" customHeight="1" x14ac:dyDescent="0.45">
      <c r="A91" s="297"/>
      <c r="B91" s="298"/>
      <c r="C91" s="298"/>
      <c r="D91" s="298" t="s">
        <v>98</v>
      </c>
      <c r="E91" s="322"/>
      <c r="F91" s="432"/>
      <c r="G91" s="301"/>
      <c r="H91" s="324"/>
      <c r="I91" s="332"/>
      <c r="J91" s="305"/>
      <c r="K91" s="333"/>
      <c r="L91" s="333"/>
      <c r="M91" s="327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</row>
    <row r="92" spans="1:26" ht="21" customHeight="1" x14ac:dyDescent="0.45">
      <c r="A92" s="318"/>
      <c r="B92" s="202"/>
      <c r="C92" s="202"/>
      <c r="D92" s="202"/>
      <c r="E92" s="152" t="s">
        <v>99</v>
      </c>
      <c r="F92" s="320" t="s">
        <v>30</v>
      </c>
      <c r="G92" s="288">
        <v>0</v>
      </c>
      <c r="H92" s="155">
        <v>0</v>
      </c>
      <c r="I92" s="156">
        <f t="shared" ref="I92:I97" si="6">IF(G92&gt;0,H92*100/G92,0)</f>
        <v>0</v>
      </c>
      <c r="J92" s="329"/>
      <c r="K92" s="203"/>
      <c r="L92" s="203"/>
      <c r="M92" s="327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</row>
    <row r="93" spans="1:26" ht="21" customHeight="1" x14ac:dyDescent="0.45">
      <c r="A93" s="318"/>
      <c r="B93" s="202"/>
      <c r="C93" s="202"/>
      <c r="D93" s="202"/>
      <c r="E93" s="330"/>
      <c r="F93" s="320" t="s">
        <v>37</v>
      </c>
      <c r="G93" s="288">
        <v>0</v>
      </c>
      <c r="H93" s="155">
        <v>0</v>
      </c>
      <c r="I93" s="156">
        <f t="shared" si="6"/>
        <v>0</v>
      </c>
      <c r="J93" s="329"/>
      <c r="K93" s="203"/>
      <c r="L93" s="203"/>
      <c r="M93" s="327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</row>
    <row r="94" spans="1:26" ht="21" customHeight="1" x14ac:dyDescent="0.45">
      <c r="A94" s="318"/>
      <c r="B94" s="202"/>
      <c r="C94" s="202"/>
      <c r="D94" s="202"/>
      <c r="E94" s="152" t="s">
        <v>100</v>
      </c>
      <c r="F94" s="320" t="s">
        <v>30</v>
      </c>
      <c r="G94" s="288">
        <v>0</v>
      </c>
      <c r="H94" s="155">
        <v>0</v>
      </c>
      <c r="I94" s="156">
        <f t="shared" si="6"/>
        <v>0</v>
      </c>
      <c r="J94" s="329"/>
      <c r="K94" s="203"/>
      <c r="L94" s="203"/>
      <c r="M94" s="327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</row>
    <row r="95" spans="1:26" ht="21" customHeight="1" x14ac:dyDescent="0.45">
      <c r="A95" s="318"/>
      <c r="B95" s="202"/>
      <c r="C95" s="202"/>
      <c r="D95" s="202"/>
      <c r="E95" s="330"/>
      <c r="F95" s="320" t="s">
        <v>37</v>
      </c>
      <c r="G95" s="288">
        <v>0</v>
      </c>
      <c r="H95" s="155">
        <v>0</v>
      </c>
      <c r="I95" s="156">
        <f t="shared" si="6"/>
        <v>0</v>
      </c>
      <c r="J95" s="329"/>
      <c r="K95" s="203"/>
      <c r="L95" s="203"/>
      <c r="M95" s="327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</row>
    <row r="96" spans="1:26" ht="21" customHeight="1" x14ac:dyDescent="0.45">
      <c r="A96" s="318"/>
      <c r="B96" s="202"/>
      <c r="C96" s="202"/>
      <c r="D96" s="202"/>
      <c r="E96" s="152" t="s">
        <v>101</v>
      </c>
      <c r="F96" s="320" t="s">
        <v>30</v>
      </c>
      <c r="G96" s="288">
        <v>0</v>
      </c>
      <c r="H96" s="155">
        <v>0</v>
      </c>
      <c r="I96" s="156">
        <f t="shared" si="6"/>
        <v>0</v>
      </c>
      <c r="J96" s="329"/>
      <c r="K96" s="203"/>
      <c r="L96" s="203"/>
      <c r="M96" s="327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</row>
    <row r="97" spans="1:26" ht="21" customHeight="1" x14ac:dyDescent="0.45">
      <c r="A97" s="334"/>
      <c r="B97" s="274"/>
      <c r="C97" s="274"/>
      <c r="D97" s="274"/>
      <c r="E97" s="335"/>
      <c r="F97" s="336" t="s">
        <v>37</v>
      </c>
      <c r="G97" s="337">
        <v>0</v>
      </c>
      <c r="H97" s="217">
        <v>0</v>
      </c>
      <c r="I97" s="218">
        <f t="shared" si="6"/>
        <v>0</v>
      </c>
      <c r="J97" s="338"/>
      <c r="K97" s="220"/>
      <c r="L97" s="220"/>
      <c r="M97" s="327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</row>
    <row r="98" spans="1:26" ht="20.25" customHeight="1" x14ac:dyDescent="0.45">
      <c r="A98" s="339" t="s">
        <v>102</v>
      </c>
      <c r="B98" s="340"/>
      <c r="C98" s="340"/>
      <c r="D98" s="340"/>
      <c r="E98" s="341"/>
      <c r="F98" s="339"/>
      <c r="G98" s="343"/>
      <c r="H98" s="344"/>
      <c r="I98" s="345"/>
      <c r="J98" s="346"/>
      <c r="K98" s="347"/>
      <c r="L98" s="347"/>
      <c r="M98" s="327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</row>
    <row r="99" spans="1:26" ht="20.25" customHeight="1" x14ac:dyDescent="0.45">
      <c r="A99" s="348" t="s">
        <v>127</v>
      </c>
      <c r="B99" s="349"/>
      <c r="C99" s="349"/>
      <c r="D99" s="349"/>
      <c r="E99" s="350"/>
      <c r="F99" s="433"/>
      <c r="G99" s="352"/>
      <c r="H99" s="353"/>
      <c r="I99" s="354"/>
      <c r="J99" s="355">
        <f>SUM(J100:J108)</f>
        <v>1006580</v>
      </c>
      <c r="K99" s="356">
        <f>SUM(K100:K108)</f>
        <v>25988.379999999997</v>
      </c>
      <c r="L99" s="356">
        <f>IF(J99&gt;0,K99*100/J99,0)</f>
        <v>2.581849430745693</v>
      </c>
      <c r="M99" s="327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</row>
    <row r="100" spans="1:26" ht="20.25" customHeight="1" x14ac:dyDescent="0.45">
      <c r="A100" s="357"/>
      <c r="B100" s="150" t="s">
        <v>103</v>
      </c>
      <c r="C100" s="150"/>
      <c r="D100" s="150"/>
      <c r="E100" s="152"/>
      <c r="F100" s="320" t="s">
        <v>37</v>
      </c>
      <c r="G100" s="288">
        <v>100</v>
      </c>
      <c r="H100" s="155">
        <v>0</v>
      </c>
      <c r="I100" s="156">
        <f t="shared" ref="I100:I108" si="7">IF(G100&gt;0,H100*100/G100,0)</f>
        <v>0</v>
      </c>
      <c r="J100" s="289">
        <v>358480</v>
      </c>
      <c r="K100" s="203">
        <v>16133.38</v>
      </c>
      <c r="L100" s="203">
        <f>IF(J100&gt;0,K100*100/J100,0)</f>
        <v>4.5004965409506807</v>
      </c>
      <c r="M100" s="327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</row>
    <row r="101" spans="1:26" ht="20.25" customHeight="1" x14ac:dyDescent="0.45">
      <c r="A101" s="357"/>
      <c r="B101" s="150"/>
      <c r="C101" s="150"/>
      <c r="D101" s="150"/>
      <c r="E101" s="152"/>
      <c r="F101" s="320" t="s">
        <v>38</v>
      </c>
      <c r="G101" s="288">
        <v>40</v>
      </c>
      <c r="H101" s="155">
        <v>0</v>
      </c>
      <c r="I101" s="156">
        <f t="shared" si="7"/>
        <v>0</v>
      </c>
      <c r="J101" s="289"/>
      <c r="K101" s="203"/>
      <c r="L101" s="203"/>
      <c r="M101" s="327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</row>
    <row r="102" spans="1:26" ht="20.25" customHeight="1" x14ac:dyDescent="0.45">
      <c r="A102" s="357"/>
      <c r="B102" s="150" t="s">
        <v>104</v>
      </c>
      <c r="C102" s="150"/>
      <c r="D102" s="150"/>
      <c r="E102" s="152"/>
      <c r="F102" s="320" t="s">
        <v>37</v>
      </c>
      <c r="G102" s="288">
        <v>300</v>
      </c>
      <c r="H102" s="155">
        <v>0</v>
      </c>
      <c r="I102" s="156">
        <f t="shared" si="7"/>
        <v>0</v>
      </c>
      <c r="J102" s="289">
        <v>290480</v>
      </c>
      <c r="K102" s="203">
        <v>3555</v>
      </c>
      <c r="L102" s="203">
        <f>IF(J102&gt;0,K102*100/J102,0)</f>
        <v>1.2238364087028366</v>
      </c>
      <c r="M102" s="327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</row>
    <row r="103" spans="1:26" ht="20.25" customHeight="1" x14ac:dyDescent="0.45">
      <c r="A103" s="357"/>
      <c r="B103" s="150"/>
      <c r="C103" s="150"/>
      <c r="D103" s="150"/>
      <c r="E103" s="152"/>
      <c r="F103" s="320" t="s">
        <v>38</v>
      </c>
      <c r="G103" s="288">
        <v>30</v>
      </c>
      <c r="H103" s="155">
        <v>0</v>
      </c>
      <c r="I103" s="156">
        <f t="shared" si="7"/>
        <v>0</v>
      </c>
      <c r="J103" s="289"/>
      <c r="K103" s="203"/>
      <c r="L103" s="203"/>
      <c r="M103" s="327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</row>
    <row r="104" spans="1:26" ht="20.25" customHeight="1" x14ac:dyDescent="0.45">
      <c r="A104" s="357"/>
      <c r="B104" s="150" t="s">
        <v>105</v>
      </c>
      <c r="C104" s="150"/>
      <c r="D104" s="150"/>
      <c r="E104" s="152"/>
      <c r="F104" s="320" t="s">
        <v>37</v>
      </c>
      <c r="G104" s="288">
        <v>225</v>
      </c>
      <c r="H104" s="155">
        <v>0</v>
      </c>
      <c r="I104" s="156">
        <f t="shared" si="7"/>
        <v>0</v>
      </c>
      <c r="J104" s="289">
        <v>222520</v>
      </c>
      <c r="K104" s="203">
        <v>0</v>
      </c>
      <c r="L104" s="203">
        <f>IF(J104&gt;0,K104*100/J104,0)</f>
        <v>0</v>
      </c>
      <c r="M104" s="327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</row>
    <row r="105" spans="1:26" ht="20.25" customHeight="1" x14ac:dyDescent="0.45">
      <c r="A105" s="357"/>
      <c r="B105" s="150"/>
      <c r="C105" s="150"/>
      <c r="D105" s="150"/>
      <c r="E105" s="152"/>
      <c r="F105" s="320" t="s">
        <v>38</v>
      </c>
      <c r="G105" s="288">
        <v>75</v>
      </c>
      <c r="H105" s="155">
        <v>0</v>
      </c>
      <c r="I105" s="156">
        <f t="shared" si="7"/>
        <v>0</v>
      </c>
      <c r="J105" s="289"/>
      <c r="K105" s="203"/>
      <c r="L105" s="203"/>
      <c r="M105" s="327"/>
      <c r="N105" s="110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</row>
    <row r="106" spans="1:26" ht="20.25" customHeight="1" x14ac:dyDescent="0.45">
      <c r="A106" s="357"/>
      <c r="B106" s="150" t="s">
        <v>106</v>
      </c>
      <c r="C106" s="150"/>
      <c r="D106" s="150"/>
      <c r="E106" s="152"/>
      <c r="F106" s="320" t="s">
        <v>38</v>
      </c>
      <c r="G106" s="288">
        <v>0</v>
      </c>
      <c r="H106" s="155">
        <v>0</v>
      </c>
      <c r="I106" s="156">
        <f t="shared" si="7"/>
        <v>0</v>
      </c>
      <c r="J106" s="289">
        <v>0</v>
      </c>
      <c r="K106" s="203">
        <v>0</v>
      </c>
      <c r="L106" s="203">
        <f t="shared" ref="L106:L115" si="8">IF(J106&gt;0,K106*100/J106,0)</f>
        <v>0</v>
      </c>
      <c r="M106" s="327"/>
      <c r="N106" s="260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</row>
    <row r="107" spans="1:26" ht="20.25" customHeight="1" x14ac:dyDescent="0.45">
      <c r="A107" s="357"/>
      <c r="B107" s="150" t="s">
        <v>107</v>
      </c>
      <c r="C107" s="150"/>
      <c r="D107" s="150"/>
      <c r="E107" s="152"/>
      <c r="F107" s="320" t="s">
        <v>38</v>
      </c>
      <c r="G107" s="288">
        <v>15</v>
      </c>
      <c r="H107" s="155">
        <v>0</v>
      </c>
      <c r="I107" s="156">
        <f t="shared" si="7"/>
        <v>0</v>
      </c>
      <c r="J107" s="289">
        <v>100000</v>
      </c>
      <c r="K107" s="203">
        <v>4100</v>
      </c>
      <c r="L107" s="203">
        <f t="shared" si="8"/>
        <v>4.0999999999999996</v>
      </c>
      <c r="M107" s="327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</row>
    <row r="108" spans="1:26" ht="20.25" customHeight="1" x14ac:dyDescent="0.45">
      <c r="A108" s="357"/>
      <c r="B108" s="150" t="s">
        <v>108</v>
      </c>
      <c r="C108" s="150"/>
      <c r="D108" s="150"/>
      <c r="E108" s="152"/>
      <c r="F108" s="320" t="s">
        <v>38</v>
      </c>
      <c r="G108" s="162">
        <v>22</v>
      </c>
      <c r="H108" s="155">
        <v>0</v>
      </c>
      <c r="I108" s="156">
        <f t="shared" si="7"/>
        <v>0</v>
      </c>
      <c r="J108" s="289">
        <v>35100</v>
      </c>
      <c r="K108" s="203">
        <v>2200</v>
      </c>
      <c r="L108" s="203">
        <f t="shared" si="8"/>
        <v>6.267806267806268</v>
      </c>
      <c r="M108" s="327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</row>
    <row r="109" spans="1:26" ht="19.5" customHeight="1" x14ac:dyDescent="0.45">
      <c r="A109" s="358" t="s">
        <v>109</v>
      </c>
      <c r="B109" s="359"/>
      <c r="C109" s="359"/>
      <c r="D109" s="360"/>
      <c r="E109" s="361"/>
      <c r="F109" s="362"/>
      <c r="G109" s="363"/>
      <c r="H109" s="364"/>
      <c r="I109" s="365"/>
      <c r="J109" s="366">
        <f>SUM(J115:J129)</f>
        <v>48050</v>
      </c>
      <c r="K109" s="366">
        <f>SUM(K115:K129)</f>
        <v>0</v>
      </c>
      <c r="L109" s="367">
        <f t="shared" si="8"/>
        <v>0</v>
      </c>
      <c r="M109" s="11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 x14ac:dyDescent="0.45">
      <c r="A110" s="149"/>
      <c r="B110" s="287" t="s">
        <v>73</v>
      </c>
      <c r="C110" s="151"/>
      <c r="D110" s="202"/>
      <c r="E110" s="161"/>
      <c r="F110" s="153"/>
      <c r="G110" s="154"/>
      <c r="H110" s="155"/>
      <c r="I110" s="156"/>
      <c r="J110" s="163">
        <v>0</v>
      </c>
      <c r="K110" s="203">
        <v>0</v>
      </c>
      <c r="L110" s="203">
        <v>0</v>
      </c>
      <c r="M110" s="11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 x14ac:dyDescent="0.45">
      <c r="A111" s="149"/>
      <c r="B111" s="202"/>
      <c r="C111" s="151"/>
      <c r="D111" s="202"/>
      <c r="E111" s="152" t="s">
        <v>74</v>
      </c>
      <c r="F111" s="153" t="s">
        <v>37</v>
      </c>
      <c r="G111" s="154">
        <v>0</v>
      </c>
      <c r="H111" s="155">
        <v>0</v>
      </c>
      <c r="I111" s="156">
        <f>IF(G111&gt;0,H111*100/G111,0)</f>
        <v>0</v>
      </c>
      <c r="J111" s="163"/>
      <c r="K111" s="203"/>
      <c r="L111" s="203"/>
      <c r="M111" s="11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 x14ac:dyDescent="0.45">
      <c r="A112" s="149"/>
      <c r="B112" s="202"/>
      <c r="C112" s="151"/>
      <c r="D112" s="202"/>
      <c r="E112" s="152" t="s">
        <v>75</v>
      </c>
      <c r="F112" s="153" t="s">
        <v>38</v>
      </c>
      <c r="G112" s="154">
        <v>0</v>
      </c>
      <c r="H112" s="155">
        <v>0</v>
      </c>
      <c r="I112" s="156">
        <f>IF(G112&gt;0,H112*100/G112,0)</f>
        <v>0</v>
      </c>
      <c r="J112" s="163"/>
      <c r="K112" s="203"/>
      <c r="L112" s="203"/>
      <c r="M112" s="1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 x14ac:dyDescent="0.45">
      <c r="A113" s="149"/>
      <c r="B113" s="202"/>
      <c r="C113" s="151"/>
      <c r="D113" s="202"/>
      <c r="E113" s="152" t="s">
        <v>76</v>
      </c>
      <c r="F113" s="153" t="s">
        <v>38</v>
      </c>
      <c r="G113" s="154">
        <v>0</v>
      </c>
      <c r="H113" s="155">
        <v>0</v>
      </c>
      <c r="I113" s="156">
        <f>IF(G113&gt;0,H113*100/G113,0)</f>
        <v>0</v>
      </c>
      <c r="J113" s="163"/>
      <c r="K113" s="203"/>
      <c r="L113" s="203"/>
      <c r="M113" s="1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 x14ac:dyDescent="0.45">
      <c r="A114" s="149"/>
      <c r="B114" s="202"/>
      <c r="C114" s="151"/>
      <c r="D114" s="202"/>
      <c r="E114" s="152" t="s">
        <v>77</v>
      </c>
      <c r="F114" s="153" t="s">
        <v>38</v>
      </c>
      <c r="G114" s="154">
        <v>0</v>
      </c>
      <c r="H114" s="155">
        <v>0</v>
      </c>
      <c r="I114" s="156">
        <f>IF(G114&gt;0,H114*100/G114,0)</f>
        <v>0</v>
      </c>
      <c r="J114" s="163"/>
      <c r="K114" s="203"/>
      <c r="L114" s="203"/>
      <c r="M114" s="11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 x14ac:dyDescent="0.45">
      <c r="A115" s="149"/>
      <c r="B115" s="151" t="s">
        <v>110</v>
      </c>
      <c r="C115" s="151"/>
      <c r="D115" s="202"/>
      <c r="E115" s="152"/>
      <c r="F115" s="153" t="s">
        <v>38</v>
      </c>
      <c r="G115" s="154">
        <v>0</v>
      </c>
      <c r="H115" s="155">
        <v>0</v>
      </c>
      <c r="I115" s="156">
        <f t="shared" ref="I115:I129" si="9">IF(G115&gt;0,H115*100/G115,0)</f>
        <v>0</v>
      </c>
      <c r="J115" s="289">
        <v>0</v>
      </c>
      <c r="K115" s="203">
        <v>0</v>
      </c>
      <c r="L115" s="203">
        <f t="shared" si="8"/>
        <v>0</v>
      </c>
      <c r="M115" s="11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 x14ac:dyDescent="0.45">
      <c r="A116" s="149"/>
      <c r="B116" s="202"/>
      <c r="C116" s="151"/>
      <c r="D116" s="202"/>
      <c r="E116" s="152"/>
      <c r="F116" s="153" t="s">
        <v>30</v>
      </c>
      <c r="G116" s="154">
        <v>0</v>
      </c>
      <c r="H116" s="155">
        <v>0</v>
      </c>
      <c r="I116" s="156">
        <f t="shared" si="9"/>
        <v>0</v>
      </c>
      <c r="J116" s="163"/>
      <c r="K116" s="203"/>
      <c r="L116" s="203"/>
      <c r="M116" s="11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 x14ac:dyDescent="0.45">
      <c r="A117" s="149"/>
      <c r="B117" s="202"/>
      <c r="C117" s="151"/>
      <c r="D117" s="202"/>
      <c r="E117" s="152"/>
      <c r="F117" s="153" t="s">
        <v>37</v>
      </c>
      <c r="G117" s="154">
        <v>0</v>
      </c>
      <c r="H117" s="155">
        <v>0</v>
      </c>
      <c r="I117" s="156">
        <f t="shared" si="9"/>
        <v>0</v>
      </c>
      <c r="J117" s="163"/>
      <c r="K117" s="203"/>
      <c r="L117" s="203"/>
      <c r="M117" s="11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 x14ac:dyDescent="0.45">
      <c r="A118" s="149"/>
      <c r="B118" s="151" t="s">
        <v>111</v>
      </c>
      <c r="C118" s="151"/>
      <c r="D118" s="202"/>
      <c r="E118" s="152"/>
      <c r="F118" s="153" t="s">
        <v>38</v>
      </c>
      <c r="G118" s="154">
        <v>0</v>
      </c>
      <c r="H118" s="155">
        <v>0</v>
      </c>
      <c r="I118" s="156">
        <f t="shared" si="9"/>
        <v>0</v>
      </c>
      <c r="J118" s="289">
        <v>0</v>
      </c>
      <c r="K118" s="203">
        <v>0</v>
      </c>
      <c r="L118" s="203">
        <f>IF(J118&gt;0,K118*100/J118,0)</f>
        <v>0</v>
      </c>
      <c r="M118" s="11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 x14ac:dyDescent="0.45">
      <c r="A119" s="149"/>
      <c r="B119" s="202"/>
      <c r="C119" s="151"/>
      <c r="D119" s="202"/>
      <c r="E119" s="152"/>
      <c r="F119" s="153" t="s">
        <v>30</v>
      </c>
      <c r="G119" s="154">
        <v>0</v>
      </c>
      <c r="H119" s="155">
        <v>0</v>
      </c>
      <c r="I119" s="156">
        <f t="shared" si="9"/>
        <v>0</v>
      </c>
      <c r="J119" s="163"/>
      <c r="K119" s="203"/>
      <c r="L119" s="203"/>
      <c r="M119" s="11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 x14ac:dyDescent="0.45">
      <c r="A120" s="149"/>
      <c r="B120" s="202"/>
      <c r="C120" s="151"/>
      <c r="D120" s="202"/>
      <c r="E120" s="152"/>
      <c r="F120" s="153" t="s">
        <v>37</v>
      </c>
      <c r="G120" s="154">
        <v>0</v>
      </c>
      <c r="H120" s="155">
        <v>0</v>
      </c>
      <c r="I120" s="156">
        <f t="shared" si="9"/>
        <v>0</v>
      </c>
      <c r="J120" s="163"/>
      <c r="K120" s="203"/>
      <c r="L120" s="203"/>
      <c r="M120" s="11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 x14ac:dyDescent="0.45">
      <c r="A121" s="149"/>
      <c r="B121" s="151" t="s">
        <v>112</v>
      </c>
      <c r="C121" s="151"/>
      <c r="D121" s="202"/>
      <c r="E121" s="152"/>
      <c r="F121" s="153" t="s">
        <v>38</v>
      </c>
      <c r="G121" s="154">
        <v>0</v>
      </c>
      <c r="H121" s="155">
        <v>0</v>
      </c>
      <c r="I121" s="156">
        <f t="shared" si="9"/>
        <v>0</v>
      </c>
      <c r="J121" s="289">
        <v>2500</v>
      </c>
      <c r="K121" s="203">
        <v>0</v>
      </c>
      <c r="L121" s="203">
        <f>IF(J121&gt;0,K121*100/J121,0)</f>
        <v>0</v>
      </c>
      <c r="M121" s="11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 x14ac:dyDescent="0.45">
      <c r="A122" s="149"/>
      <c r="B122" s="202"/>
      <c r="C122" s="151"/>
      <c r="D122" s="202"/>
      <c r="E122" s="152"/>
      <c r="F122" s="153" t="s">
        <v>37</v>
      </c>
      <c r="G122" s="154">
        <v>500</v>
      </c>
      <c r="H122" s="155">
        <v>0</v>
      </c>
      <c r="I122" s="156">
        <f t="shared" si="9"/>
        <v>0</v>
      </c>
      <c r="J122" s="289"/>
      <c r="K122" s="203"/>
      <c r="L122" s="203"/>
      <c r="M122" s="11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 x14ac:dyDescent="0.45">
      <c r="A123" s="149"/>
      <c r="B123" s="151" t="s">
        <v>113</v>
      </c>
      <c r="C123" s="151"/>
      <c r="D123" s="202"/>
      <c r="E123" s="152"/>
      <c r="F123" s="153" t="s">
        <v>38</v>
      </c>
      <c r="G123" s="154">
        <v>0</v>
      </c>
      <c r="H123" s="155">
        <v>0</v>
      </c>
      <c r="I123" s="156">
        <f t="shared" si="9"/>
        <v>0</v>
      </c>
      <c r="J123" s="289">
        <v>3750</v>
      </c>
      <c r="K123" s="203">
        <v>0</v>
      </c>
      <c r="L123" s="203">
        <f>IF(J123&gt;0,K123*100/J123,0)</f>
        <v>0</v>
      </c>
      <c r="M123" s="11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 x14ac:dyDescent="0.45">
      <c r="A124" s="149"/>
      <c r="B124" s="202"/>
      <c r="C124" s="151"/>
      <c r="D124" s="202"/>
      <c r="E124" s="152"/>
      <c r="F124" s="153" t="s">
        <v>30</v>
      </c>
      <c r="G124" s="154">
        <v>0</v>
      </c>
      <c r="H124" s="155">
        <v>0</v>
      </c>
      <c r="I124" s="156">
        <f t="shared" si="9"/>
        <v>0</v>
      </c>
      <c r="J124" s="163"/>
      <c r="K124" s="203"/>
      <c r="L124" s="203"/>
      <c r="M124" s="11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 x14ac:dyDescent="0.45">
      <c r="A125" s="149"/>
      <c r="B125" s="202"/>
      <c r="C125" s="151"/>
      <c r="D125" s="202"/>
      <c r="E125" s="152"/>
      <c r="F125" s="153" t="s">
        <v>37</v>
      </c>
      <c r="G125" s="154">
        <v>150</v>
      </c>
      <c r="H125" s="155">
        <v>0</v>
      </c>
      <c r="I125" s="156">
        <f t="shared" si="9"/>
        <v>0</v>
      </c>
      <c r="J125" s="289"/>
      <c r="K125" s="203"/>
      <c r="L125" s="203"/>
      <c r="M125" s="11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 x14ac:dyDescent="0.45">
      <c r="A126" s="149"/>
      <c r="B126" s="151" t="s">
        <v>114</v>
      </c>
      <c r="C126" s="151"/>
      <c r="D126" s="202"/>
      <c r="E126" s="152"/>
      <c r="F126" s="153" t="s">
        <v>38</v>
      </c>
      <c r="G126" s="154">
        <v>0</v>
      </c>
      <c r="H126" s="155">
        <v>0</v>
      </c>
      <c r="I126" s="156">
        <f t="shared" si="9"/>
        <v>0</v>
      </c>
      <c r="J126" s="289">
        <v>30000</v>
      </c>
      <c r="K126" s="203">
        <v>0</v>
      </c>
      <c r="L126" s="203">
        <f>IF(J126&gt;0,K126*100/J126,0)</f>
        <v>0</v>
      </c>
      <c r="M126" s="11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 x14ac:dyDescent="0.45">
      <c r="A127" s="149"/>
      <c r="B127" s="202"/>
      <c r="C127" s="151"/>
      <c r="D127" s="202"/>
      <c r="E127" s="152"/>
      <c r="F127" s="153" t="s">
        <v>37</v>
      </c>
      <c r="G127" s="154">
        <v>750</v>
      </c>
      <c r="H127" s="155">
        <v>0</v>
      </c>
      <c r="I127" s="156">
        <f t="shared" si="9"/>
        <v>0</v>
      </c>
      <c r="J127" s="289"/>
      <c r="K127" s="203"/>
      <c r="L127" s="203"/>
      <c r="M127" s="11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 x14ac:dyDescent="0.45">
      <c r="A128" s="149"/>
      <c r="B128" s="151" t="s">
        <v>115</v>
      </c>
      <c r="C128" s="151"/>
      <c r="D128" s="202"/>
      <c r="E128" s="152"/>
      <c r="F128" s="153" t="s">
        <v>38</v>
      </c>
      <c r="G128" s="154">
        <v>15</v>
      </c>
      <c r="H128" s="155">
        <v>0</v>
      </c>
      <c r="I128" s="156">
        <f t="shared" si="9"/>
        <v>0</v>
      </c>
      <c r="J128" s="289">
        <v>11800</v>
      </c>
      <c r="K128" s="203">
        <v>0</v>
      </c>
      <c r="L128" s="203">
        <f>IF(J128&gt;0,K128*100/J128,0)</f>
        <v>0</v>
      </c>
      <c r="M128" s="11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 x14ac:dyDescent="0.45">
      <c r="A129" s="149"/>
      <c r="B129" s="202"/>
      <c r="C129" s="151"/>
      <c r="D129" s="202"/>
      <c r="E129" s="152"/>
      <c r="F129" s="153" t="s">
        <v>37</v>
      </c>
      <c r="G129" s="154">
        <v>0</v>
      </c>
      <c r="H129" s="155">
        <v>0</v>
      </c>
      <c r="I129" s="156">
        <f t="shared" si="9"/>
        <v>0</v>
      </c>
      <c r="J129" s="289"/>
      <c r="K129" s="203"/>
      <c r="L129" s="203"/>
      <c r="M129" s="11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0.25" customHeight="1" x14ac:dyDescent="0.45">
      <c r="A130" s="368" t="s">
        <v>129</v>
      </c>
      <c r="B130" s="369"/>
      <c r="C130" s="369"/>
      <c r="D130" s="369"/>
      <c r="E130" s="370"/>
      <c r="F130" s="368"/>
      <c r="G130" s="178"/>
      <c r="H130" s="179"/>
      <c r="I130" s="180"/>
      <c r="J130" s="181"/>
      <c r="K130" s="182"/>
      <c r="L130" s="182"/>
      <c r="M130" s="327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</row>
    <row r="131" spans="1:26" ht="20.25" customHeight="1" x14ac:dyDescent="0.45">
      <c r="A131" s="371"/>
      <c r="B131" s="372" t="s">
        <v>116</v>
      </c>
      <c r="C131" s="372"/>
      <c r="D131" s="372"/>
      <c r="E131" s="373"/>
      <c r="F131" s="374" t="s">
        <v>72</v>
      </c>
      <c r="G131" s="288">
        <f>[3]พ.ย.63!$D$16</f>
        <v>2205000</v>
      </c>
      <c r="H131" s="155">
        <f>[3]พ.ย.63!$F$16</f>
        <v>0</v>
      </c>
      <c r="I131" s="156">
        <f t="shared" ref="I131:I138" si="10">IF(G131&gt;0,H131*100/G131,0)</f>
        <v>0</v>
      </c>
      <c r="J131" s="329"/>
      <c r="K131" s="203"/>
      <c r="L131" s="203"/>
      <c r="M131" s="375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20.25" customHeight="1" x14ac:dyDescent="0.45">
      <c r="A132" s="371"/>
      <c r="B132" s="372"/>
      <c r="C132" s="372"/>
      <c r="D132" s="372"/>
      <c r="E132" s="373"/>
      <c r="F132" s="374" t="s">
        <v>38</v>
      </c>
      <c r="G132" s="288">
        <f>[3]พ.ย.63!$C$16</f>
        <v>87</v>
      </c>
      <c r="H132" s="155">
        <f>[3]พ.ย.63!$E$16</f>
        <v>0</v>
      </c>
      <c r="I132" s="156">
        <f t="shared" si="10"/>
        <v>0</v>
      </c>
      <c r="J132" s="329"/>
      <c r="K132" s="203"/>
      <c r="L132" s="203"/>
      <c r="M132" s="375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20.25" customHeight="1" x14ac:dyDescent="0.45">
      <c r="A133" s="371"/>
      <c r="B133" s="372" t="s">
        <v>117</v>
      </c>
      <c r="C133" s="372"/>
      <c r="D133" s="372"/>
      <c r="E133" s="373"/>
      <c r="F133" s="374" t="s">
        <v>72</v>
      </c>
      <c r="G133" s="288">
        <f>[3]พ.ย.63!$I$16</f>
        <v>3140653.4600000014</v>
      </c>
      <c r="H133" s="155">
        <f>[3]พ.ย.63!$K$16</f>
        <v>417.11</v>
      </c>
      <c r="I133" s="156">
        <f t="shared" si="10"/>
        <v>1.3280994076946006E-2</v>
      </c>
      <c r="J133" s="329"/>
      <c r="K133" s="203"/>
      <c r="L133" s="203"/>
      <c r="M133" s="375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20.25" customHeight="1" x14ac:dyDescent="0.45">
      <c r="A134" s="371"/>
      <c r="B134" s="372"/>
      <c r="C134" s="372"/>
      <c r="D134" s="372"/>
      <c r="E134" s="373"/>
      <c r="F134" s="374" t="s">
        <v>38</v>
      </c>
      <c r="G134" s="288">
        <f>[3]พ.ย.63!$H$16</f>
        <v>56</v>
      </c>
      <c r="H134" s="155">
        <f>[3]พ.ย.63!$J$16</f>
        <v>1</v>
      </c>
      <c r="I134" s="156">
        <f t="shared" si="10"/>
        <v>1.7857142857142858</v>
      </c>
      <c r="J134" s="329"/>
      <c r="K134" s="203"/>
      <c r="L134" s="203"/>
      <c r="M134" s="375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20.25" customHeight="1" x14ac:dyDescent="0.45">
      <c r="A135" s="371"/>
      <c r="B135" s="372" t="s">
        <v>118</v>
      </c>
      <c r="C135" s="372"/>
      <c r="D135" s="372"/>
      <c r="E135" s="373"/>
      <c r="F135" s="374" t="s">
        <v>72</v>
      </c>
      <c r="G135" s="288">
        <f>[3]พ.ย.63!$N$16</f>
        <v>5933545.7399999993</v>
      </c>
      <c r="H135" s="155">
        <f>[3]พ.ย.63!$P$16</f>
        <v>838240.47</v>
      </c>
      <c r="I135" s="156">
        <f t="shared" si="10"/>
        <v>14.127142634953382</v>
      </c>
      <c r="J135" s="329"/>
      <c r="K135" s="203"/>
      <c r="L135" s="203"/>
      <c r="M135" s="375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20.25" customHeight="1" x14ac:dyDescent="0.45">
      <c r="A136" s="371"/>
      <c r="B136" s="372"/>
      <c r="C136" s="372"/>
      <c r="D136" s="372"/>
      <c r="E136" s="373"/>
      <c r="F136" s="374" t="s">
        <v>38</v>
      </c>
      <c r="G136" s="288">
        <f>[3]พ.ย.63!$M$16</f>
        <v>491</v>
      </c>
      <c r="H136" s="155">
        <f>[3]พ.ย.63!$O$16</f>
        <v>43</v>
      </c>
      <c r="I136" s="156">
        <f t="shared" si="10"/>
        <v>8.7576374745417507</v>
      </c>
      <c r="J136" s="329"/>
      <c r="K136" s="203"/>
      <c r="L136" s="203"/>
      <c r="M136" s="375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21" customHeight="1" x14ac:dyDescent="0.45">
      <c r="A137" s="357"/>
      <c r="B137" s="372" t="s">
        <v>119</v>
      </c>
      <c r="C137" s="151"/>
      <c r="D137" s="151"/>
      <c r="E137" s="330"/>
      <c r="F137" s="374" t="s">
        <v>72</v>
      </c>
      <c r="G137" s="288">
        <f>[3]พ.ย.63!$S$16</f>
        <v>2315250</v>
      </c>
      <c r="H137" s="321">
        <f>[3]พ.ย.63!$U$16</f>
        <v>0</v>
      </c>
      <c r="I137" s="377">
        <f t="shared" si="10"/>
        <v>0</v>
      </c>
      <c r="J137" s="289"/>
      <c r="K137" s="290"/>
      <c r="L137" s="290"/>
      <c r="M137" s="327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</row>
    <row r="138" spans="1:26" ht="21" customHeight="1" x14ac:dyDescent="0.45">
      <c r="A138" s="378"/>
      <c r="B138" s="379"/>
      <c r="C138" s="380"/>
      <c r="D138" s="380"/>
      <c r="E138" s="381"/>
      <c r="F138" s="382" t="s">
        <v>38</v>
      </c>
      <c r="G138" s="383">
        <f>[3]พ.ย.63!$R$16</f>
        <v>80</v>
      </c>
      <c r="H138" s="384">
        <f>[3]พ.ย.63!$T$16</f>
        <v>0</v>
      </c>
      <c r="I138" s="385">
        <f t="shared" si="10"/>
        <v>0</v>
      </c>
      <c r="J138" s="386"/>
      <c r="K138" s="387"/>
      <c r="L138" s="387"/>
      <c r="M138" s="327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</row>
    <row r="139" spans="1:26" ht="21" customHeight="1" x14ac:dyDescent="0.45">
      <c r="A139" s="388"/>
      <c r="B139" s="388"/>
      <c r="C139" s="388"/>
      <c r="D139" s="388"/>
      <c r="E139" s="389" t="s">
        <v>138</v>
      </c>
      <c r="F139" s="390"/>
      <c r="G139" s="391"/>
      <c r="H139" s="391"/>
      <c r="I139" s="392"/>
      <c r="J139" s="392"/>
      <c r="K139" s="392"/>
      <c r="L139" s="392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</row>
    <row r="140" spans="1:26" ht="21" customHeight="1" x14ac:dyDescent="0.45">
      <c r="A140" s="6"/>
      <c r="B140" s="6"/>
      <c r="C140" s="6"/>
      <c r="D140" s="6"/>
      <c r="E140" s="393" t="s">
        <v>139</v>
      </c>
      <c r="F140" s="394"/>
      <c r="G140" s="395"/>
      <c r="H140" s="395"/>
      <c r="I140" s="396"/>
      <c r="J140" s="396"/>
      <c r="K140" s="396"/>
      <c r="L140" s="396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</row>
    <row r="141" spans="1:26" ht="21" customHeight="1" x14ac:dyDescent="0.45">
      <c r="A141" s="6"/>
      <c r="B141" s="6"/>
      <c r="C141" s="6"/>
      <c r="D141" s="6"/>
      <c r="E141" s="389" t="s">
        <v>132</v>
      </c>
      <c r="F141" s="397"/>
      <c r="G141" s="395"/>
      <c r="H141" s="395"/>
      <c r="I141" s="396"/>
      <c r="J141" s="396"/>
      <c r="K141" s="396"/>
      <c r="L141" s="396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</row>
    <row r="142" spans="1:26" ht="21" customHeight="1" x14ac:dyDescent="0.45">
      <c r="A142" s="6"/>
      <c r="B142" s="6"/>
      <c r="C142" s="6"/>
      <c r="D142" s="6"/>
      <c r="E142" s="398" t="s">
        <v>133</v>
      </c>
      <c r="F142" s="399"/>
      <c r="G142" s="395"/>
      <c r="H142" s="395"/>
      <c r="I142" s="396"/>
      <c r="J142" s="396"/>
      <c r="K142" s="396"/>
      <c r="L142" s="396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</row>
    <row r="143" spans="1:26" ht="21" customHeight="1" x14ac:dyDescent="0.45">
      <c r="A143" s="6"/>
      <c r="B143" s="6"/>
      <c r="C143" s="6"/>
      <c r="D143" s="6"/>
      <c r="E143" s="398" t="s">
        <v>134</v>
      </c>
      <c r="F143" s="400"/>
      <c r="G143" s="395"/>
      <c r="H143" s="395"/>
      <c r="I143" s="396"/>
      <c r="J143" s="396"/>
      <c r="K143" s="396"/>
      <c r="L143" s="396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</row>
    <row r="144" spans="1:26" ht="21" customHeight="1" x14ac:dyDescent="0.45">
      <c r="A144" s="6"/>
      <c r="B144" s="6"/>
      <c r="C144" s="6"/>
      <c r="D144" s="6"/>
      <c r="E144" s="398" t="s">
        <v>135</v>
      </c>
      <c r="F144" s="400"/>
      <c r="G144" s="395"/>
      <c r="H144" s="395"/>
      <c r="I144" s="396"/>
      <c r="J144" s="396"/>
      <c r="K144" s="396"/>
      <c r="L144" s="396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</row>
    <row r="145" spans="1:26" ht="21" customHeight="1" x14ac:dyDescent="0.45">
      <c r="A145" s="6"/>
      <c r="B145" s="6"/>
      <c r="C145" s="6"/>
      <c r="D145" s="6"/>
      <c r="E145" s="400"/>
      <c r="F145" s="400"/>
      <c r="G145" s="395"/>
      <c r="H145" s="395"/>
      <c r="I145" s="396"/>
      <c r="J145" s="396"/>
      <c r="K145" s="396"/>
      <c r="L145" s="396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</row>
    <row r="146" spans="1:26" ht="21" customHeight="1" x14ac:dyDescent="0.45">
      <c r="A146" s="6"/>
      <c r="B146" s="6"/>
      <c r="C146" s="6"/>
      <c r="D146" s="6"/>
      <c r="E146" s="400"/>
      <c r="F146" s="400"/>
      <c r="G146" s="395"/>
      <c r="H146" s="395"/>
      <c r="I146" s="396"/>
      <c r="J146" s="396"/>
      <c r="K146" s="396"/>
      <c r="L146" s="396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</row>
    <row r="147" spans="1:26" ht="21" customHeight="1" x14ac:dyDescent="0.45">
      <c r="A147" s="6"/>
      <c r="B147" s="6"/>
      <c r="C147" s="6"/>
      <c r="D147" s="6"/>
      <c r="E147" s="400"/>
      <c r="F147" s="400"/>
      <c r="G147" s="395"/>
      <c r="H147" s="395"/>
      <c r="I147" s="396"/>
      <c r="J147" s="396"/>
      <c r="K147" s="396"/>
      <c r="L147" s="396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</row>
    <row r="148" spans="1:26" ht="21" customHeight="1" x14ac:dyDescent="0.45">
      <c r="A148" s="6"/>
      <c r="B148" s="6"/>
      <c r="C148" s="6"/>
      <c r="D148" s="6"/>
      <c r="E148" s="400"/>
      <c r="F148" s="400"/>
      <c r="G148" s="395"/>
      <c r="H148" s="395"/>
      <c r="I148" s="396"/>
      <c r="J148" s="396"/>
      <c r="K148" s="396"/>
      <c r="L148" s="396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</row>
    <row r="149" spans="1:26" ht="21" customHeight="1" x14ac:dyDescent="0.45">
      <c r="A149" s="6"/>
      <c r="B149" s="6"/>
      <c r="C149" s="6"/>
      <c r="D149" s="6"/>
      <c r="E149" s="400"/>
      <c r="F149" s="400"/>
      <c r="G149" s="395"/>
      <c r="H149" s="395"/>
      <c r="I149" s="396"/>
      <c r="J149" s="396"/>
      <c r="K149" s="396"/>
      <c r="L149" s="396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</row>
    <row r="150" spans="1:26" ht="21" customHeight="1" x14ac:dyDescent="0.45">
      <c r="A150" s="6"/>
      <c r="B150" s="6"/>
      <c r="C150" s="6"/>
      <c r="D150" s="6"/>
      <c r="E150" s="400"/>
      <c r="F150" s="400"/>
      <c r="G150" s="395"/>
      <c r="H150" s="395"/>
      <c r="I150" s="396"/>
      <c r="J150" s="396"/>
      <c r="K150" s="396"/>
      <c r="L150" s="396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</row>
    <row r="151" spans="1:26" ht="21" customHeight="1" x14ac:dyDescent="0.45">
      <c r="A151" s="6"/>
      <c r="B151" s="6"/>
      <c r="C151" s="6"/>
      <c r="D151" s="6"/>
      <c r="E151" s="400"/>
      <c r="F151" s="400"/>
      <c r="G151" s="395"/>
      <c r="H151" s="395"/>
      <c r="I151" s="396"/>
      <c r="J151" s="396"/>
      <c r="K151" s="396"/>
      <c r="L151" s="396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</row>
    <row r="152" spans="1:26" ht="21" customHeight="1" x14ac:dyDescent="0.45">
      <c r="A152" s="6"/>
      <c r="B152" s="6"/>
      <c r="C152" s="6"/>
      <c r="D152" s="6"/>
      <c r="E152" s="400"/>
      <c r="F152" s="400"/>
      <c r="G152" s="395"/>
      <c r="H152" s="395"/>
      <c r="I152" s="396"/>
      <c r="J152" s="396"/>
      <c r="K152" s="396"/>
      <c r="L152" s="396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</row>
    <row r="153" spans="1:26" ht="21" customHeight="1" x14ac:dyDescent="0.45">
      <c r="A153" s="6"/>
      <c r="B153" s="6"/>
      <c r="C153" s="6"/>
      <c r="D153" s="6"/>
      <c r="E153" s="400"/>
      <c r="F153" s="400"/>
      <c r="G153" s="395"/>
      <c r="H153" s="395"/>
      <c r="I153" s="396"/>
      <c r="J153" s="396"/>
      <c r="K153" s="396"/>
      <c r="L153" s="396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</row>
    <row r="154" spans="1:26" ht="21" customHeight="1" x14ac:dyDescent="0.45">
      <c r="A154" s="6"/>
      <c r="B154" s="6"/>
      <c r="C154" s="6"/>
      <c r="D154" s="6"/>
      <c r="E154" s="400"/>
      <c r="F154" s="400"/>
      <c r="G154" s="395"/>
      <c r="H154" s="395"/>
      <c r="I154" s="396"/>
      <c r="J154" s="396"/>
      <c r="K154" s="396"/>
      <c r="L154" s="396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</row>
    <row r="155" spans="1:26" ht="21" customHeight="1" x14ac:dyDescent="0.45">
      <c r="A155" s="6"/>
      <c r="B155" s="6"/>
      <c r="C155" s="6"/>
      <c r="D155" s="6"/>
      <c r="E155" s="400"/>
      <c r="F155" s="400"/>
      <c r="G155" s="395"/>
      <c r="H155" s="395"/>
      <c r="I155" s="396"/>
      <c r="J155" s="396"/>
      <c r="K155" s="396"/>
      <c r="L155" s="396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</row>
    <row r="156" spans="1:26" ht="21" customHeight="1" x14ac:dyDescent="0.45">
      <c r="A156" s="6"/>
      <c r="B156" s="6"/>
      <c r="C156" s="6"/>
      <c r="D156" s="6"/>
      <c r="E156" s="400"/>
      <c r="F156" s="400"/>
      <c r="G156" s="395"/>
      <c r="H156" s="395"/>
      <c r="I156" s="396"/>
      <c r="J156" s="396"/>
      <c r="K156" s="396"/>
      <c r="L156" s="396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</row>
    <row r="157" spans="1:26" ht="21" customHeight="1" x14ac:dyDescent="0.45">
      <c r="A157" s="6"/>
      <c r="B157" s="6"/>
      <c r="C157" s="6"/>
      <c r="D157" s="6"/>
      <c r="E157" s="400"/>
      <c r="F157" s="400"/>
      <c r="G157" s="395"/>
      <c r="H157" s="395"/>
      <c r="I157" s="396"/>
      <c r="J157" s="396"/>
      <c r="K157" s="396"/>
      <c r="L157" s="396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</row>
    <row r="158" spans="1:26" ht="21" customHeight="1" x14ac:dyDescent="0.45">
      <c r="A158" s="6"/>
      <c r="B158" s="6"/>
      <c r="C158" s="6"/>
      <c r="D158" s="6"/>
      <c r="E158" s="400"/>
      <c r="F158" s="400"/>
      <c r="G158" s="395"/>
      <c r="H158" s="395"/>
      <c r="I158" s="396"/>
      <c r="J158" s="396"/>
      <c r="K158" s="396"/>
      <c r="L158" s="396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</row>
    <row r="159" spans="1:26" ht="21" customHeight="1" x14ac:dyDescent="0.45">
      <c r="A159" s="6"/>
      <c r="B159" s="6"/>
      <c r="C159" s="6"/>
      <c r="D159" s="6"/>
      <c r="E159" s="400"/>
      <c r="F159" s="400"/>
      <c r="G159" s="395"/>
      <c r="H159" s="395"/>
      <c r="I159" s="396"/>
      <c r="J159" s="396"/>
      <c r="K159" s="396"/>
      <c r="L159" s="396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</row>
    <row r="160" spans="1:26" ht="21" customHeight="1" x14ac:dyDescent="0.45">
      <c r="A160" s="6"/>
      <c r="B160" s="6"/>
      <c r="C160" s="6"/>
      <c r="D160" s="6"/>
      <c r="E160" s="400"/>
      <c r="F160" s="400"/>
      <c r="G160" s="395"/>
      <c r="H160" s="395"/>
      <c r="I160" s="396"/>
      <c r="J160" s="396"/>
      <c r="K160" s="396"/>
      <c r="L160" s="396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</row>
    <row r="161" spans="1:26" ht="21" customHeight="1" x14ac:dyDescent="0.45">
      <c r="A161" s="6"/>
      <c r="B161" s="6"/>
      <c r="C161" s="6"/>
      <c r="D161" s="6"/>
      <c r="E161" s="400"/>
      <c r="F161" s="400"/>
      <c r="G161" s="395"/>
      <c r="H161" s="395"/>
      <c r="I161" s="396"/>
      <c r="J161" s="396"/>
      <c r="K161" s="396"/>
      <c r="L161" s="396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</row>
    <row r="162" spans="1:26" ht="21" customHeight="1" x14ac:dyDescent="0.45">
      <c r="A162" s="6"/>
      <c r="B162" s="6"/>
      <c r="C162" s="6"/>
      <c r="D162" s="6"/>
      <c r="E162" s="400"/>
      <c r="F162" s="400"/>
      <c r="G162" s="395"/>
      <c r="H162" s="395"/>
      <c r="I162" s="396"/>
      <c r="J162" s="396"/>
      <c r="K162" s="396"/>
      <c r="L162" s="396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</row>
    <row r="163" spans="1:26" ht="21" customHeight="1" x14ac:dyDescent="0.45">
      <c r="A163" s="6"/>
      <c r="B163" s="6"/>
      <c r="C163" s="6"/>
      <c r="D163" s="6"/>
      <c r="E163" s="400"/>
      <c r="F163" s="400"/>
      <c r="G163" s="395"/>
      <c r="H163" s="395"/>
      <c r="I163" s="396"/>
      <c r="J163" s="396"/>
      <c r="K163" s="396"/>
      <c r="L163" s="396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</row>
    <row r="164" spans="1:26" ht="21" customHeight="1" x14ac:dyDescent="0.45">
      <c r="A164" s="6"/>
      <c r="B164" s="6"/>
      <c r="C164" s="6"/>
      <c r="D164" s="6"/>
      <c r="E164" s="400"/>
      <c r="F164" s="400"/>
      <c r="G164" s="395"/>
      <c r="H164" s="395"/>
      <c r="I164" s="396"/>
      <c r="J164" s="396"/>
      <c r="K164" s="396"/>
      <c r="L164" s="396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</row>
    <row r="165" spans="1:26" ht="21" customHeight="1" x14ac:dyDescent="0.45">
      <c r="A165" s="6"/>
      <c r="B165" s="6"/>
      <c r="C165" s="6"/>
      <c r="D165" s="6"/>
      <c r="E165" s="400"/>
      <c r="F165" s="400"/>
      <c r="G165" s="395"/>
      <c r="H165" s="395"/>
      <c r="I165" s="396"/>
      <c r="J165" s="396"/>
      <c r="K165" s="396"/>
      <c r="L165" s="396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</row>
    <row r="166" spans="1:26" ht="21" customHeight="1" x14ac:dyDescent="0.45">
      <c r="A166" s="6"/>
      <c r="B166" s="6"/>
      <c r="C166" s="6"/>
      <c r="D166" s="6"/>
      <c r="E166" s="400"/>
      <c r="F166" s="400"/>
      <c r="G166" s="395"/>
      <c r="H166" s="395"/>
      <c r="I166" s="396"/>
      <c r="J166" s="396"/>
      <c r="K166" s="396"/>
      <c r="L166" s="396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</row>
    <row r="167" spans="1:26" ht="21" customHeight="1" x14ac:dyDescent="0.45">
      <c r="A167" s="6"/>
      <c r="B167" s="6"/>
      <c r="C167" s="6"/>
      <c r="D167" s="6"/>
      <c r="E167" s="400"/>
      <c r="F167" s="400"/>
      <c r="G167" s="395"/>
      <c r="H167" s="395"/>
      <c r="I167" s="396"/>
      <c r="J167" s="396"/>
      <c r="K167" s="396"/>
      <c r="L167" s="396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</row>
    <row r="168" spans="1:26" ht="21" customHeight="1" x14ac:dyDescent="0.45">
      <c r="A168" s="6"/>
      <c r="B168" s="6"/>
      <c r="C168" s="6"/>
      <c r="D168" s="6"/>
      <c r="E168" s="400"/>
      <c r="F168" s="400"/>
      <c r="G168" s="395"/>
      <c r="H168" s="395"/>
      <c r="I168" s="396"/>
      <c r="J168" s="396"/>
      <c r="K168" s="396"/>
      <c r="L168" s="396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</row>
    <row r="169" spans="1:26" ht="21" customHeight="1" x14ac:dyDescent="0.45">
      <c r="A169" s="6"/>
      <c r="B169" s="6"/>
      <c r="C169" s="6"/>
      <c r="D169" s="6"/>
      <c r="E169" s="400"/>
      <c r="F169" s="400"/>
      <c r="G169" s="395"/>
      <c r="H169" s="395"/>
      <c r="I169" s="396"/>
      <c r="J169" s="396"/>
      <c r="K169" s="396"/>
      <c r="L169" s="396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</row>
    <row r="170" spans="1:26" ht="21" customHeight="1" x14ac:dyDescent="0.45">
      <c r="A170" s="6"/>
      <c r="B170" s="6"/>
      <c r="C170" s="6"/>
      <c r="D170" s="6"/>
      <c r="E170" s="400"/>
      <c r="F170" s="400"/>
      <c r="G170" s="395"/>
      <c r="H170" s="395"/>
      <c r="I170" s="396"/>
      <c r="J170" s="396"/>
      <c r="K170" s="396"/>
      <c r="L170" s="396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</row>
    <row r="171" spans="1:26" ht="21" customHeight="1" x14ac:dyDescent="0.45">
      <c r="A171" s="6"/>
      <c r="B171" s="6"/>
      <c r="C171" s="6"/>
      <c r="D171" s="6"/>
      <c r="E171" s="400"/>
      <c r="F171" s="400"/>
      <c r="G171" s="395"/>
      <c r="H171" s="395"/>
      <c r="I171" s="396"/>
      <c r="J171" s="396"/>
      <c r="K171" s="396"/>
      <c r="L171" s="396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</row>
    <row r="172" spans="1:26" ht="21" customHeight="1" x14ac:dyDescent="0.45">
      <c r="A172" s="6"/>
      <c r="B172" s="6"/>
      <c r="C172" s="6"/>
      <c r="D172" s="6"/>
      <c r="E172" s="400"/>
      <c r="F172" s="400"/>
      <c r="G172" s="395"/>
      <c r="H172" s="395"/>
      <c r="I172" s="396"/>
      <c r="J172" s="396"/>
      <c r="K172" s="396"/>
      <c r="L172" s="396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</row>
    <row r="173" spans="1:26" ht="21" customHeight="1" x14ac:dyDescent="0.45">
      <c r="A173" s="6"/>
      <c r="B173" s="6"/>
      <c r="C173" s="6"/>
      <c r="D173" s="6"/>
      <c r="E173" s="400"/>
      <c r="F173" s="400"/>
      <c r="G173" s="395"/>
      <c r="H173" s="395"/>
      <c r="I173" s="396"/>
      <c r="J173" s="396"/>
      <c r="K173" s="396"/>
      <c r="L173" s="396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</row>
    <row r="174" spans="1:26" ht="21" customHeight="1" x14ac:dyDescent="0.45">
      <c r="A174" s="6"/>
      <c r="B174" s="6"/>
      <c r="C174" s="6"/>
      <c r="D174" s="6"/>
      <c r="E174" s="400"/>
      <c r="F174" s="400"/>
      <c r="G174" s="395"/>
      <c r="H174" s="395"/>
      <c r="I174" s="396"/>
      <c r="J174" s="396"/>
      <c r="K174" s="396"/>
      <c r="L174" s="396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</row>
    <row r="175" spans="1:26" ht="21" customHeight="1" x14ac:dyDescent="0.45">
      <c r="A175" s="6"/>
      <c r="B175" s="6"/>
      <c r="C175" s="6"/>
      <c r="D175" s="6"/>
      <c r="E175" s="400"/>
      <c r="F175" s="400"/>
      <c r="G175" s="395"/>
      <c r="H175" s="395"/>
      <c r="I175" s="396"/>
      <c r="J175" s="396"/>
      <c r="K175" s="396"/>
      <c r="L175" s="396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</row>
    <row r="176" spans="1:26" ht="21" customHeight="1" x14ac:dyDescent="0.45">
      <c r="A176" s="6"/>
      <c r="B176" s="6"/>
      <c r="C176" s="6"/>
      <c r="D176" s="6"/>
      <c r="E176" s="400"/>
      <c r="F176" s="400"/>
      <c r="G176" s="395"/>
      <c r="H176" s="395"/>
      <c r="I176" s="396"/>
      <c r="J176" s="396"/>
      <c r="K176" s="396"/>
      <c r="L176" s="396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</row>
    <row r="177" spans="1:26" ht="21" customHeight="1" x14ac:dyDescent="0.45">
      <c r="A177" s="6"/>
      <c r="B177" s="6"/>
      <c r="C177" s="6"/>
      <c r="D177" s="6"/>
      <c r="E177" s="400"/>
      <c r="F177" s="400"/>
      <c r="G177" s="395"/>
      <c r="H177" s="395"/>
      <c r="I177" s="396"/>
      <c r="J177" s="396"/>
      <c r="K177" s="396"/>
      <c r="L177" s="396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</row>
    <row r="178" spans="1:26" ht="21" customHeight="1" x14ac:dyDescent="0.45">
      <c r="A178" s="6"/>
      <c r="B178" s="6"/>
      <c r="C178" s="6"/>
      <c r="D178" s="6"/>
      <c r="E178" s="400"/>
      <c r="F178" s="400"/>
      <c r="G178" s="395"/>
      <c r="H178" s="395"/>
      <c r="I178" s="396"/>
      <c r="J178" s="396"/>
      <c r="K178" s="396"/>
      <c r="L178" s="396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</row>
    <row r="179" spans="1:26" ht="21" customHeight="1" x14ac:dyDescent="0.45">
      <c r="A179" s="6"/>
      <c r="B179" s="6"/>
      <c r="C179" s="6"/>
      <c r="D179" s="6"/>
      <c r="E179" s="400"/>
      <c r="F179" s="400"/>
      <c r="G179" s="395"/>
      <c r="H179" s="395"/>
      <c r="I179" s="396"/>
      <c r="J179" s="396"/>
      <c r="K179" s="396"/>
      <c r="L179" s="396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</row>
    <row r="180" spans="1:26" ht="21" customHeight="1" x14ac:dyDescent="0.45">
      <c r="A180" s="6"/>
      <c r="B180" s="6"/>
      <c r="C180" s="6"/>
      <c r="D180" s="6"/>
      <c r="E180" s="400"/>
      <c r="F180" s="400"/>
      <c r="G180" s="395"/>
      <c r="H180" s="395"/>
      <c r="I180" s="396"/>
      <c r="J180" s="396"/>
      <c r="K180" s="396"/>
      <c r="L180" s="396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</row>
    <row r="181" spans="1:26" ht="21" customHeight="1" x14ac:dyDescent="0.45">
      <c r="A181" s="6"/>
      <c r="B181" s="6"/>
      <c r="C181" s="6"/>
      <c r="D181" s="6"/>
      <c r="E181" s="400"/>
      <c r="F181" s="400"/>
      <c r="G181" s="395"/>
      <c r="H181" s="395"/>
      <c r="I181" s="396"/>
      <c r="J181" s="396"/>
      <c r="K181" s="396"/>
      <c r="L181" s="396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</row>
    <row r="182" spans="1:26" ht="21" customHeight="1" x14ac:dyDescent="0.45">
      <c r="A182" s="6"/>
      <c r="B182" s="6"/>
      <c r="C182" s="6"/>
      <c r="D182" s="6"/>
      <c r="E182" s="400"/>
      <c r="F182" s="400"/>
      <c r="G182" s="395"/>
      <c r="H182" s="395"/>
      <c r="I182" s="396"/>
      <c r="J182" s="396"/>
      <c r="K182" s="396"/>
      <c r="L182" s="396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</row>
    <row r="183" spans="1:26" ht="21" customHeight="1" x14ac:dyDescent="0.45">
      <c r="A183" s="6"/>
      <c r="B183" s="6"/>
      <c r="C183" s="6"/>
      <c r="D183" s="6"/>
      <c r="E183" s="400"/>
      <c r="F183" s="400"/>
      <c r="G183" s="395"/>
      <c r="H183" s="395"/>
      <c r="I183" s="396"/>
      <c r="J183" s="396"/>
      <c r="K183" s="396"/>
      <c r="L183" s="396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</row>
    <row r="184" spans="1:26" ht="21" customHeight="1" x14ac:dyDescent="0.45">
      <c r="A184" s="6"/>
      <c r="B184" s="6"/>
      <c r="C184" s="6"/>
      <c r="D184" s="6"/>
      <c r="E184" s="400"/>
      <c r="F184" s="400"/>
      <c r="G184" s="395"/>
      <c r="H184" s="395"/>
      <c r="I184" s="396"/>
      <c r="J184" s="396"/>
      <c r="K184" s="396"/>
      <c r="L184" s="396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</row>
    <row r="185" spans="1:26" ht="21" customHeight="1" x14ac:dyDescent="0.45">
      <c r="A185" s="6"/>
      <c r="B185" s="6"/>
      <c r="C185" s="6"/>
      <c r="D185" s="6"/>
      <c r="E185" s="400"/>
      <c r="F185" s="400"/>
      <c r="G185" s="395"/>
      <c r="H185" s="395"/>
      <c r="I185" s="396"/>
      <c r="J185" s="396"/>
      <c r="K185" s="396"/>
      <c r="L185" s="396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</row>
    <row r="186" spans="1:26" ht="21" customHeight="1" x14ac:dyDescent="0.45">
      <c r="A186" s="6"/>
      <c r="B186" s="6"/>
      <c r="C186" s="6"/>
      <c r="D186" s="6"/>
      <c r="E186" s="400"/>
      <c r="F186" s="400"/>
      <c r="G186" s="395"/>
      <c r="H186" s="395"/>
      <c r="I186" s="396"/>
      <c r="J186" s="396"/>
      <c r="K186" s="396"/>
      <c r="L186" s="396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</row>
    <row r="187" spans="1:26" ht="21" customHeight="1" x14ac:dyDescent="0.45">
      <c r="A187" s="6"/>
      <c r="B187" s="6"/>
      <c r="C187" s="6"/>
      <c r="D187" s="6"/>
      <c r="E187" s="400"/>
      <c r="F187" s="400"/>
      <c r="G187" s="395"/>
      <c r="H187" s="395"/>
      <c r="I187" s="396"/>
      <c r="J187" s="396"/>
      <c r="K187" s="396"/>
      <c r="L187" s="396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</row>
    <row r="188" spans="1:26" ht="21" customHeight="1" x14ac:dyDescent="0.45">
      <c r="A188" s="6"/>
      <c r="B188" s="6"/>
      <c r="C188" s="6"/>
      <c r="D188" s="6"/>
      <c r="E188" s="400"/>
      <c r="F188" s="400"/>
      <c r="G188" s="395"/>
      <c r="H188" s="395"/>
      <c r="I188" s="396"/>
      <c r="J188" s="396"/>
      <c r="K188" s="396"/>
      <c r="L188" s="396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</row>
    <row r="189" spans="1:26" ht="21" customHeight="1" x14ac:dyDescent="0.45">
      <c r="A189" s="6"/>
      <c r="B189" s="6"/>
      <c r="C189" s="6"/>
      <c r="D189" s="6"/>
      <c r="E189" s="400"/>
      <c r="F189" s="400"/>
      <c r="G189" s="395"/>
      <c r="H189" s="395"/>
      <c r="I189" s="396"/>
      <c r="J189" s="396"/>
      <c r="K189" s="396"/>
      <c r="L189" s="396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</row>
    <row r="190" spans="1:26" ht="21" customHeight="1" x14ac:dyDescent="0.45">
      <c r="A190" s="6"/>
      <c r="B190" s="6"/>
      <c r="C190" s="6"/>
      <c r="D190" s="6"/>
      <c r="E190" s="400"/>
      <c r="F190" s="400"/>
      <c r="G190" s="395"/>
      <c r="H190" s="395"/>
      <c r="I190" s="396"/>
      <c r="J190" s="396"/>
      <c r="K190" s="396"/>
      <c r="L190" s="396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</row>
    <row r="191" spans="1:26" ht="21" customHeight="1" x14ac:dyDescent="0.45">
      <c r="A191" s="6"/>
      <c r="B191" s="6"/>
      <c r="C191" s="6"/>
      <c r="D191" s="6"/>
      <c r="E191" s="400"/>
      <c r="F191" s="400"/>
      <c r="G191" s="395"/>
      <c r="H191" s="395"/>
      <c r="I191" s="396"/>
      <c r="J191" s="396"/>
      <c r="K191" s="396"/>
      <c r="L191" s="396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</row>
    <row r="192" spans="1:26" ht="21" customHeight="1" x14ac:dyDescent="0.45">
      <c r="A192" s="6"/>
      <c r="B192" s="6"/>
      <c r="C192" s="6"/>
      <c r="D192" s="6"/>
      <c r="E192" s="400"/>
      <c r="F192" s="400"/>
      <c r="G192" s="395"/>
      <c r="H192" s="395"/>
      <c r="I192" s="396"/>
      <c r="J192" s="396"/>
      <c r="K192" s="396"/>
      <c r="L192" s="396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</row>
    <row r="193" spans="1:26" ht="21" customHeight="1" x14ac:dyDescent="0.45">
      <c r="A193" s="6"/>
      <c r="B193" s="6"/>
      <c r="C193" s="6"/>
      <c r="D193" s="6"/>
      <c r="E193" s="400"/>
      <c r="F193" s="400"/>
      <c r="G193" s="395"/>
      <c r="H193" s="395"/>
      <c r="I193" s="396"/>
      <c r="J193" s="396"/>
      <c r="K193" s="396"/>
      <c r="L193" s="396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</row>
    <row r="194" spans="1:26" ht="21" customHeight="1" x14ac:dyDescent="0.45">
      <c r="A194" s="6"/>
      <c r="B194" s="6"/>
      <c r="C194" s="6"/>
      <c r="D194" s="6"/>
      <c r="E194" s="400"/>
      <c r="F194" s="400"/>
      <c r="G194" s="395"/>
      <c r="H194" s="395"/>
      <c r="I194" s="396"/>
      <c r="J194" s="396"/>
      <c r="K194" s="396"/>
      <c r="L194" s="396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</row>
    <row r="195" spans="1:26" ht="21" customHeight="1" x14ac:dyDescent="0.45">
      <c r="A195" s="6"/>
      <c r="B195" s="6"/>
      <c r="C195" s="6"/>
      <c r="D195" s="6"/>
      <c r="E195" s="400"/>
      <c r="F195" s="400"/>
      <c r="G195" s="395"/>
      <c r="H195" s="395"/>
      <c r="I195" s="396"/>
      <c r="J195" s="396"/>
      <c r="K195" s="396"/>
      <c r="L195" s="396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</row>
    <row r="196" spans="1:26" ht="21" customHeight="1" x14ac:dyDescent="0.45">
      <c r="A196" s="6"/>
      <c r="B196" s="6"/>
      <c r="C196" s="6"/>
      <c r="D196" s="6"/>
      <c r="E196" s="400"/>
      <c r="F196" s="400"/>
      <c r="G196" s="395"/>
      <c r="H196" s="395"/>
      <c r="I196" s="396"/>
      <c r="J196" s="396"/>
      <c r="K196" s="396"/>
      <c r="L196" s="396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</row>
    <row r="197" spans="1:26" ht="21" customHeight="1" x14ac:dyDescent="0.45">
      <c r="A197" s="6"/>
      <c r="B197" s="6"/>
      <c r="C197" s="6"/>
      <c r="D197" s="6"/>
      <c r="E197" s="400"/>
      <c r="F197" s="400"/>
      <c r="G197" s="395"/>
      <c r="H197" s="395"/>
      <c r="I197" s="396"/>
      <c r="J197" s="396"/>
      <c r="K197" s="396"/>
      <c r="L197" s="396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</row>
    <row r="198" spans="1:26" ht="21" customHeight="1" x14ac:dyDescent="0.45">
      <c r="A198" s="6"/>
      <c r="B198" s="6"/>
      <c r="C198" s="6"/>
      <c r="D198" s="6"/>
      <c r="E198" s="400"/>
      <c r="F198" s="400"/>
      <c r="G198" s="395"/>
      <c r="H198" s="395"/>
      <c r="I198" s="396"/>
      <c r="J198" s="396"/>
      <c r="K198" s="396"/>
      <c r="L198" s="396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</row>
    <row r="199" spans="1:26" ht="21" customHeight="1" x14ac:dyDescent="0.45">
      <c r="A199" s="6"/>
      <c r="B199" s="6"/>
      <c r="C199" s="6"/>
      <c r="D199" s="6"/>
      <c r="E199" s="400"/>
      <c r="F199" s="400"/>
      <c r="G199" s="395"/>
      <c r="H199" s="395"/>
      <c r="I199" s="396"/>
      <c r="J199" s="396"/>
      <c r="K199" s="396"/>
      <c r="L199" s="396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</row>
    <row r="200" spans="1:26" ht="21" customHeight="1" x14ac:dyDescent="0.45">
      <c r="A200" s="6"/>
      <c r="B200" s="6"/>
      <c r="C200" s="6"/>
      <c r="D200" s="6"/>
      <c r="E200" s="400"/>
      <c r="F200" s="400"/>
      <c r="G200" s="395"/>
      <c r="H200" s="395"/>
      <c r="I200" s="396"/>
      <c r="J200" s="396"/>
      <c r="K200" s="396"/>
      <c r="L200" s="396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</row>
    <row r="201" spans="1:26" ht="21" customHeight="1" x14ac:dyDescent="0.45">
      <c r="A201" s="6"/>
      <c r="B201" s="6"/>
      <c r="C201" s="6"/>
      <c r="D201" s="6"/>
      <c r="E201" s="400"/>
      <c r="F201" s="400"/>
      <c r="G201" s="395"/>
      <c r="H201" s="395"/>
      <c r="I201" s="396"/>
      <c r="J201" s="396"/>
      <c r="K201" s="396"/>
      <c r="L201" s="396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</row>
    <row r="202" spans="1:26" ht="21" customHeight="1" x14ac:dyDescent="0.45">
      <c r="A202" s="6"/>
      <c r="B202" s="6"/>
      <c r="C202" s="6"/>
      <c r="D202" s="6"/>
      <c r="E202" s="400"/>
      <c r="F202" s="400"/>
      <c r="G202" s="395"/>
      <c r="H202" s="395"/>
      <c r="I202" s="396"/>
      <c r="J202" s="396"/>
      <c r="K202" s="396"/>
      <c r="L202" s="396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</row>
    <row r="203" spans="1:26" ht="21" customHeight="1" x14ac:dyDescent="0.45">
      <c r="A203" s="6"/>
      <c r="B203" s="6"/>
      <c r="C203" s="6"/>
      <c r="D203" s="6"/>
      <c r="E203" s="400"/>
      <c r="F203" s="400"/>
      <c r="G203" s="395"/>
      <c r="H203" s="395"/>
      <c r="I203" s="396"/>
      <c r="J203" s="396"/>
      <c r="K203" s="396"/>
      <c r="L203" s="396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</row>
    <row r="204" spans="1:26" ht="21" customHeight="1" x14ac:dyDescent="0.45">
      <c r="A204" s="6"/>
      <c r="B204" s="6"/>
      <c r="C204" s="6"/>
      <c r="D204" s="6"/>
      <c r="E204" s="400"/>
      <c r="F204" s="400"/>
      <c r="G204" s="395"/>
      <c r="H204" s="395"/>
      <c r="I204" s="396"/>
      <c r="J204" s="396"/>
      <c r="K204" s="396"/>
      <c r="L204" s="396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</row>
    <row r="205" spans="1:26" ht="21" customHeight="1" x14ac:dyDescent="0.45">
      <c r="A205" s="6"/>
      <c r="B205" s="6"/>
      <c r="C205" s="6"/>
      <c r="D205" s="6"/>
      <c r="E205" s="400"/>
      <c r="F205" s="400"/>
      <c r="G205" s="395"/>
      <c r="H205" s="395"/>
      <c r="I205" s="396"/>
      <c r="J205" s="396"/>
      <c r="K205" s="396"/>
      <c r="L205" s="396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</row>
    <row r="206" spans="1:26" ht="21" customHeight="1" x14ac:dyDescent="0.45">
      <c r="A206" s="6"/>
      <c r="B206" s="6"/>
      <c r="C206" s="6"/>
      <c r="D206" s="6"/>
      <c r="E206" s="400"/>
      <c r="F206" s="400"/>
      <c r="G206" s="395"/>
      <c r="H206" s="395"/>
      <c r="I206" s="396"/>
      <c r="J206" s="396"/>
      <c r="K206" s="396"/>
      <c r="L206" s="396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</row>
    <row r="207" spans="1:26" ht="21" customHeight="1" x14ac:dyDescent="0.45">
      <c r="A207" s="6"/>
      <c r="B207" s="6"/>
      <c r="C207" s="6"/>
      <c r="D207" s="6"/>
      <c r="E207" s="400"/>
      <c r="F207" s="400"/>
      <c r="G207" s="395"/>
      <c r="H207" s="395"/>
      <c r="I207" s="396"/>
      <c r="J207" s="396"/>
      <c r="K207" s="396"/>
      <c r="L207" s="396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</row>
    <row r="208" spans="1:26" ht="21" customHeight="1" x14ac:dyDescent="0.45">
      <c r="A208" s="6"/>
      <c r="B208" s="6"/>
      <c r="C208" s="6"/>
      <c r="D208" s="6"/>
      <c r="E208" s="400"/>
      <c r="F208" s="400"/>
      <c r="G208" s="395"/>
      <c r="H208" s="395"/>
      <c r="I208" s="396"/>
      <c r="J208" s="396"/>
      <c r="K208" s="396"/>
      <c r="L208" s="396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</row>
    <row r="209" spans="1:26" ht="21" customHeight="1" x14ac:dyDescent="0.45">
      <c r="A209" s="6"/>
      <c r="B209" s="6"/>
      <c r="C209" s="6"/>
      <c r="D209" s="6"/>
      <c r="E209" s="400"/>
      <c r="F209" s="400"/>
      <c r="G209" s="395"/>
      <c r="H209" s="395"/>
      <c r="I209" s="396"/>
      <c r="J209" s="396"/>
      <c r="K209" s="396"/>
      <c r="L209" s="396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</row>
    <row r="210" spans="1:26" ht="21" customHeight="1" x14ac:dyDescent="0.45">
      <c r="A210" s="6"/>
      <c r="B210" s="6"/>
      <c r="C210" s="6"/>
      <c r="D210" s="6"/>
      <c r="E210" s="400"/>
      <c r="F210" s="400"/>
      <c r="G210" s="395"/>
      <c r="H210" s="395"/>
      <c r="I210" s="396"/>
      <c r="J210" s="396"/>
      <c r="K210" s="396"/>
      <c r="L210" s="396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</row>
    <row r="211" spans="1:26" ht="21" customHeight="1" x14ac:dyDescent="0.45">
      <c r="A211" s="6"/>
      <c r="B211" s="6"/>
      <c r="C211" s="6"/>
      <c r="D211" s="6"/>
      <c r="E211" s="400"/>
      <c r="F211" s="400"/>
      <c r="G211" s="395"/>
      <c r="H211" s="395"/>
      <c r="I211" s="396"/>
      <c r="J211" s="396"/>
      <c r="K211" s="396"/>
      <c r="L211" s="396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</row>
    <row r="212" spans="1:26" ht="21" customHeight="1" x14ac:dyDescent="0.45">
      <c r="A212" s="6"/>
      <c r="B212" s="6"/>
      <c r="C212" s="6"/>
      <c r="D212" s="6"/>
      <c r="E212" s="400"/>
      <c r="F212" s="400"/>
      <c r="G212" s="395"/>
      <c r="H212" s="395"/>
      <c r="I212" s="396"/>
      <c r="J212" s="396"/>
      <c r="K212" s="396"/>
      <c r="L212" s="396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</row>
    <row r="213" spans="1:26" ht="21" customHeight="1" x14ac:dyDescent="0.45">
      <c r="A213" s="6"/>
      <c r="B213" s="6"/>
      <c r="C213" s="6"/>
      <c r="D213" s="6"/>
      <c r="E213" s="400"/>
      <c r="F213" s="400"/>
      <c r="G213" s="395"/>
      <c r="H213" s="395"/>
      <c r="I213" s="396"/>
      <c r="J213" s="396"/>
      <c r="K213" s="396"/>
      <c r="L213" s="396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</row>
    <row r="214" spans="1:26" ht="21" customHeight="1" x14ac:dyDescent="0.45">
      <c r="A214" s="6"/>
      <c r="B214" s="6"/>
      <c r="C214" s="6"/>
      <c r="D214" s="6"/>
      <c r="E214" s="400"/>
      <c r="F214" s="400"/>
      <c r="G214" s="395"/>
      <c r="H214" s="395"/>
      <c r="I214" s="396"/>
      <c r="J214" s="396"/>
      <c r="K214" s="396"/>
      <c r="L214" s="396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</row>
    <row r="215" spans="1:26" ht="21" customHeight="1" x14ac:dyDescent="0.45">
      <c r="A215" s="6"/>
      <c r="B215" s="6"/>
      <c r="C215" s="6"/>
      <c r="D215" s="6"/>
      <c r="E215" s="400"/>
      <c r="F215" s="400"/>
      <c r="G215" s="395"/>
      <c r="H215" s="395"/>
      <c r="I215" s="396"/>
      <c r="J215" s="396"/>
      <c r="K215" s="396"/>
      <c r="L215" s="396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</row>
    <row r="216" spans="1:26" ht="21" customHeight="1" x14ac:dyDescent="0.45">
      <c r="A216" s="6"/>
      <c r="B216" s="6"/>
      <c r="C216" s="6"/>
      <c r="D216" s="6"/>
      <c r="E216" s="400"/>
      <c r="F216" s="400"/>
      <c r="G216" s="395"/>
      <c r="H216" s="395"/>
      <c r="I216" s="396"/>
      <c r="J216" s="396"/>
      <c r="K216" s="396"/>
      <c r="L216" s="396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</row>
    <row r="217" spans="1:26" ht="21" customHeight="1" x14ac:dyDescent="0.45">
      <c r="A217" s="6"/>
      <c r="B217" s="6"/>
      <c r="C217" s="6"/>
      <c r="D217" s="6"/>
      <c r="E217" s="400"/>
      <c r="F217" s="400"/>
      <c r="G217" s="395"/>
      <c r="H217" s="395"/>
      <c r="I217" s="396"/>
      <c r="J217" s="396"/>
      <c r="K217" s="396"/>
      <c r="L217" s="396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</row>
    <row r="218" spans="1:26" ht="21" customHeight="1" x14ac:dyDescent="0.45">
      <c r="A218" s="6"/>
      <c r="B218" s="6"/>
      <c r="C218" s="6"/>
      <c r="D218" s="6"/>
      <c r="E218" s="400"/>
      <c r="F218" s="400"/>
      <c r="G218" s="395"/>
      <c r="H218" s="395"/>
      <c r="I218" s="396"/>
      <c r="J218" s="396"/>
      <c r="K218" s="396"/>
      <c r="L218" s="396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</row>
    <row r="219" spans="1:26" ht="21" customHeight="1" x14ac:dyDescent="0.45">
      <c r="A219" s="6"/>
      <c r="B219" s="6"/>
      <c r="C219" s="6"/>
      <c r="D219" s="6"/>
      <c r="E219" s="400"/>
      <c r="F219" s="400"/>
      <c r="G219" s="395"/>
      <c r="H219" s="395"/>
      <c r="I219" s="396"/>
      <c r="J219" s="396"/>
      <c r="K219" s="396"/>
      <c r="L219" s="396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</row>
    <row r="220" spans="1:26" ht="21" customHeight="1" x14ac:dyDescent="0.45">
      <c r="A220" s="6"/>
      <c r="B220" s="6"/>
      <c r="C220" s="6"/>
      <c r="D220" s="6"/>
      <c r="E220" s="400"/>
      <c r="F220" s="400"/>
      <c r="G220" s="395"/>
      <c r="H220" s="395"/>
      <c r="I220" s="396"/>
      <c r="J220" s="396"/>
      <c r="K220" s="396"/>
      <c r="L220" s="396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</row>
    <row r="221" spans="1:26" ht="21" customHeight="1" x14ac:dyDescent="0.45">
      <c r="A221" s="6"/>
      <c r="B221" s="6"/>
      <c r="C221" s="6"/>
      <c r="D221" s="6"/>
      <c r="E221" s="400"/>
      <c r="F221" s="400"/>
      <c r="G221" s="395"/>
      <c r="H221" s="395"/>
      <c r="I221" s="396"/>
      <c r="J221" s="396"/>
      <c r="K221" s="396"/>
      <c r="L221" s="396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</row>
    <row r="222" spans="1:26" ht="21" customHeight="1" x14ac:dyDescent="0.45">
      <c r="A222" s="6"/>
      <c r="B222" s="6"/>
      <c r="C222" s="6"/>
      <c r="D222" s="6"/>
      <c r="E222" s="400"/>
      <c r="F222" s="400"/>
      <c r="G222" s="395"/>
      <c r="H222" s="395"/>
      <c r="I222" s="396"/>
      <c r="J222" s="396"/>
      <c r="K222" s="396"/>
      <c r="L222" s="396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</row>
    <row r="223" spans="1:26" ht="21" customHeight="1" x14ac:dyDescent="0.45">
      <c r="A223" s="6"/>
      <c r="B223" s="6"/>
      <c r="C223" s="6"/>
      <c r="D223" s="6"/>
      <c r="E223" s="400"/>
      <c r="F223" s="400"/>
      <c r="G223" s="395"/>
      <c r="H223" s="395"/>
      <c r="I223" s="396"/>
      <c r="J223" s="396"/>
      <c r="K223" s="396"/>
      <c r="L223" s="396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</row>
    <row r="224" spans="1:26" ht="21" customHeight="1" x14ac:dyDescent="0.45">
      <c r="A224" s="6"/>
      <c r="B224" s="6"/>
      <c r="C224" s="6"/>
      <c r="D224" s="6"/>
      <c r="E224" s="400"/>
      <c r="F224" s="400"/>
      <c r="G224" s="395"/>
      <c r="H224" s="395"/>
      <c r="I224" s="396"/>
      <c r="J224" s="396"/>
      <c r="K224" s="396"/>
      <c r="L224" s="396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</row>
    <row r="225" spans="1:26" ht="21" customHeight="1" x14ac:dyDescent="0.45">
      <c r="A225" s="6"/>
      <c r="B225" s="6"/>
      <c r="C225" s="6"/>
      <c r="D225" s="6"/>
      <c r="E225" s="400"/>
      <c r="F225" s="400"/>
      <c r="G225" s="395"/>
      <c r="H225" s="395"/>
      <c r="I225" s="396"/>
      <c r="J225" s="396"/>
      <c r="K225" s="396"/>
      <c r="L225" s="396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</row>
    <row r="226" spans="1:26" ht="21" customHeight="1" x14ac:dyDescent="0.45">
      <c r="A226" s="6"/>
      <c r="B226" s="6"/>
      <c r="C226" s="6"/>
      <c r="D226" s="6"/>
      <c r="E226" s="400"/>
      <c r="F226" s="400"/>
      <c r="G226" s="395"/>
      <c r="H226" s="395"/>
      <c r="I226" s="396"/>
      <c r="J226" s="396"/>
      <c r="K226" s="396"/>
      <c r="L226" s="396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</row>
    <row r="227" spans="1:26" ht="21" customHeight="1" x14ac:dyDescent="0.45">
      <c r="A227" s="6"/>
      <c r="B227" s="6"/>
      <c r="C227" s="6"/>
      <c r="D227" s="6"/>
      <c r="E227" s="400"/>
      <c r="F227" s="400"/>
      <c r="G227" s="395"/>
      <c r="H227" s="395"/>
      <c r="I227" s="396"/>
      <c r="J227" s="396"/>
      <c r="K227" s="396"/>
      <c r="L227" s="396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</row>
    <row r="228" spans="1:26" ht="21" customHeight="1" x14ac:dyDescent="0.45">
      <c r="A228" s="6"/>
      <c r="B228" s="6"/>
      <c r="C228" s="6"/>
      <c r="D228" s="6"/>
      <c r="E228" s="400"/>
      <c r="F228" s="400"/>
      <c r="G228" s="395"/>
      <c r="H228" s="395"/>
      <c r="I228" s="396"/>
      <c r="J228" s="396"/>
      <c r="K228" s="396"/>
      <c r="L228" s="396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</row>
    <row r="229" spans="1:26" ht="21" customHeight="1" x14ac:dyDescent="0.45">
      <c r="A229" s="6"/>
      <c r="B229" s="6"/>
      <c r="C229" s="6"/>
      <c r="D229" s="6"/>
      <c r="E229" s="400"/>
      <c r="F229" s="400"/>
      <c r="G229" s="395"/>
      <c r="H229" s="395"/>
      <c r="I229" s="396"/>
      <c r="J229" s="396"/>
      <c r="K229" s="396"/>
      <c r="L229" s="396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</row>
    <row r="230" spans="1:26" ht="21" customHeight="1" x14ac:dyDescent="0.45">
      <c r="A230" s="6"/>
      <c r="B230" s="6"/>
      <c r="C230" s="6"/>
      <c r="D230" s="6"/>
      <c r="E230" s="400"/>
      <c r="F230" s="400"/>
      <c r="G230" s="395"/>
      <c r="H230" s="395"/>
      <c r="I230" s="396"/>
      <c r="J230" s="396"/>
      <c r="K230" s="396"/>
      <c r="L230" s="396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</row>
    <row r="231" spans="1:26" ht="21" customHeight="1" x14ac:dyDescent="0.45">
      <c r="A231" s="6"/>
      <c r="B231" s="6"/>
      <c r="C231" s="6"/>
      <c r="D231" s="6"/>
      <c r="E231" s="400"/>
      <c r="F231" s="400"/>
      <c r="G231" s="395"/>
      <c r="H231" s="395"/>
      <c r="I231" s="396"/>
      <c r="J231" s="396"/>
      <c r="K231" s="396"/>
      <c r="L231" s="396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</row>
    <row r="232" spans="1:26" ht="21" customHeight="1" x14ac:dyDescent="0.45">
      <c r="A232" s="6"/>
      <c r="B232" s="6"/>
      <c r="C232" s="6"/>
      <c r="D232" s="6"/>
      <c r="E232" s="400"/>
      <c r="F232" s="400"/>
      <c r="G232" s="395"/>
      <c r="H232" s="395"/>
      <c r="I232" s="396"/>
      <c r="J232" s="396"/>
      <c r="K232" s="396"/>
      <c r="L232" s="396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</row>
    <row r="233" spans="1:26" ht="21" customHeight="1" x14ac:dyDescent="0.45">
      <c r="A233" s="6"/>
      <c r="B233" s="6"/>
      <c r="C233" s="6"/>
      <c r="D233" s="6"/>
      <c r="E233" s="400"/>
      <c r="F233" s="400"/>
      <c r="G233" s="395"/>
      <c r="H233" s="395"/>
      <c r="I233" s="396"/>
      <c r="J233" s="396"/>
      <c r="K233" s="396"/>
      <c r="L233" s="396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</row>
    <row r="234" spans="1:26" ht="21" customHeight="1" x14ac:dyDescent="0.45">
      <c r="A234" s="6"/>
      <c r="B234" s="6"/>
      <c r="C234" s="6"/>
      <c r="D234" s="6"/>
      <c r="E234" s="400"/>
      <c r="F234" s="400"/>
      <c r="G234" s="395"/>
      <c r="H234" s="395"/>
      <c r="I234" s="396"/>
      <c r="J234" s="396"/>
      <c r="K234" s="396"/>
      <c r="L234" s="396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</row>
    <row r="235" spans="1:26" ht="21" customHeight="1" x14ac:dyDescent="0.45">
      <c r="A235" s="6"/>
      <c r="B235" s="6"/>
      <c r="C235" s="6"/>
      <c r="D235" s="6"/>
      <c r="E235" s="400"/>
      <c r="F235" s="400"/>
      <c r="G235" s="395"/>
      <c r="H235" s="395"/>
      <c r="I235" s="396"/>
      <c r="J235" s="396"/>
      <c r="K235" s="396"/>
      <c r="L235" s="396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</row>
    <row r="236" spans="1:26" ht="21" customHeight="1" x14ac:dyDescent="0.45">
      <c r="A236" s="6"/>
      <c r="B236" s="6"/>
      <c r="C236" s="6"/>
      <c r="D236" s="6"/>
      <c r="E236" s="400"/>
      <c r="F236" s="400"/>
      <c r="G236" s="395"/>
      <c r="H236" s="395"/>
      <c r="I236" s="396"/>
      <c r="J236" s="396"/>
      <c r="K236" s="396"/>
      <c r="L236" s="396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</row>
    <row r="237" spans="1:26" ht="21" customHeight="1" x14ac:dyDescent="0.45">
      <c r="A237" s="6"/>
      <c r="B237" s="6"/>
      <c r="C237" s="6"/>
      <c r="D237" s="6"/>
      <c r="E237" s="400"/>
      <c r="F237" s="400"/>
      <c r="G237" s="395"/>
      <c r="H237" s="395"/>
      <c r="I237" s="396"/>
      <c r="J237" s="396"/>
      <c r="K237" s="396"/>
      <c r="L237" s="396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</row>
    <row r="238" spans="1:26" ht="21" customHeight="1" x14ac:dyDescent="0.45">
      <c r="A238" s="6"/>
      <c r="B238" s="6"/>
      <c r="C238" s="6"/>
      <c r="D238" s="6"/>
      <c r="E238" s="400"/>
      <c r="F238" s="400"/>
      <c r="G238" s="395"/>
      <c r="H238" s="395"/>
      <c r="I238" s="396"/>
      <c r="J238" s="396"/>
      <c r="K238" s="396"/>
      <c r="L238" s="396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</row>
    <row r="239" spans="1:26" ht="21" customHeight="1" x14ac:dyDescent="0.45">
      <c r="A239" s="6"/>
      <c r="B239" s="6"/>
      <c r="C239" s="6"/>
      <c r="D239" s="6"/>
      <c r="E239" s="400"/>
      <c r="F239" s="400"/>
      <c r="G239" s="395"/>
      <c r="H239" s="395"/>
      <c r="I239" s="396"/>
      <c r="J239" s="396"/>
      <c r="K239" s="396"/>
      <c r="L239" s="396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</row>
    <row r="240" spans="1:26" ht="21" customHeight="1" x14ac:dyDescent="0.45">
      <c r="A240" s="6"/>
      <c r="B240" s="6"/>
      <c r="C240" s="6"/>
      <c r="D240" s="6"/>
      <c r="E240" s="400"/>
      <c r="F240" s="400"/>
      <c r="G240" s="395"/>
      <c r="H240" s="395"/>
      <c r="I240" s="396"/>
      <c r="J240" s="396"/>
      <c r="K240" s="396"/>
      <c r="L240" s="396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</row>
    <row r="241" spans="1:26" ht="21" customHeight="1" x14ac:dyDescent="0.45">
      <c r="A241" s="6"/>
      <c r="B241" s="6"/>
      <c r="C241" s="6"/>
      <c r="D241" s="6"/>
      <c r="E241" s="400"/>
      <c r="F241" s="400"/>
      <c r="G241" s="395"/>
      <c r="H241" s="395"/>
      <c r="I241" s="396"/>
      <c r="J241" s="396"/>
      <c r="K241" s="396"/>
      <c r="L241" s="396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</row>
    <row r="242" spans="1:26" ht="21" customHeight="1" x14ac:dyDescent="0.45">
      <c r="A242" s="6"/>
      <c r="B242" s="6"/>
      <c r="C242" s="6"/>
      <c r="D242" s="6"/>
      <c r="E242" s="400"/>
      <c r="F242" s="400"/>
      <c r="G242" s="395"/>
      <c r="H242" s="395"/>
      <c r="I242" s="396"/>
      <c r="J242" s="396"/>
      <c r="K242" s="396"/>
      <c r="L242" s="396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</row>
    <row r="243" spans="1:26" ht="21" customHeight="1" x14ac:dyDescent="0.45">
      <c r="A243" s="6"/>
      <c r="B243" s="6"/>
      <c r="C243" s="6"/>
      <c r="D243" s="6"/>
      <c r="E243" s="400"/>
      <c r="F243" s="400"/>
      <c r="G243" s="395"/>
      <c r="H243" s="395"/>
      <c r="I243" s="396"/>
      <c r="J243" s="396"/>
      <c r="K243" s="396"/>
      <c r="L243" s="396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</row>
    <row r="244" spans="1:26" ht="21" customHeight="1" x14ac:dyDescent="0.45">
      <c r="A244" s="6"/>
      <c r="B244" s="6"/>
      <c r="C244" s="6"/>
      <c r="D244" s="6"/>
      <c r="E244" s="400"/>
      <c r="F244" s="400"/>
      <c r="G244" s="395"/>
      <c r="H244" s="395"/>
      <c r="I244" s="396"/>
      <c r="J244" s="396"/>
      <c r="K244" s="396"/>
      <c r="L244" s="396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</row>
    <row r="245" spans="1:26" ht="21" customHeight="1" x14ac:dyDescent="0.45">
      <c r="A245" s="6"/>
      <c r="B245" s="6"/>
      <c r="C245" s="6"/>
      <c r="D245" s="6"/>
      <c r="E245" s="400"/>
      <c r="F245" s="400"/>
      <c r="G245" s="395"/>
      <c r="H245" s="395"/>
      <c r="I245" s="396"/>
      <c r="J245" s="396"/>
      <c r="K245" s="396"/>
      <c r="L245" s="396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</row>
    <row r="246" spans="1:26" ht="21" customHeight="1" x14ac:dyDescent="0.45">
      <c r="A246" s="6"/>
      <c r="B246" s="6"/>
      <c r="C246" s="6"/>
      <c r="D246" s="6"/>
      <c r="E246" s="400"/>
      <c r="F246" s="400"/>
      <c r="G246" s="395"/>
      <c r="H246" s="395"/>
      <c r="I246" s="396"/>
      <c r="J246" s="396"/>
      <c r="K246" s="396"/>
      <c r="L246" s="396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</row>
    <row r="247" spans="1:26" ht="21" customHeight="1" x14ac:dyDescent="0.45">
      <c r="A247" s="6"/>
      <c r="B247" s="6"/>
      <c r="C247" s="6"/>
      <c r="D247" s="6"/>
      <c r="E247" s="400"/>
      <c r="F247" s="400"/>
      <c r="G247" s="395"/>
      <c r="H247" s="395"/>
      <c r="I247" s="396"/>
      <c r="J247" s="396"/>
      <c r="K247" s="396"/>
      <c r="L247" s="396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</row>
    <row r="248" spans="1:26" ht="21" customHeight="1" x14ac:dyDescent="0.45">
      <c r="A248" s="6"/>
      <c r="B248" s="6"/>
      <c r="C248" s="6"/>
      <c r="D248" s="6"/>
      <c r="E248" s="400"/>
      <c r="F248" s="400"/>
      <c r="G248" s="395"/>
      <c r="H248" s="395"/>
      <c r="I248" s="396"/>
      <c r="J248" s="396"/>
      <c r="K248" s="396"/>
      <c r="L248" s="396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</row>
    <row r="249" spans="1:26" ht="21" customHeight="1" x14ac:dyDescent="0.45">
      <c r="A249" s="6"/>
      <c r="B249" s="6"/>
      <c r="C249" s="6"/>
      <c r="D249" s="6"/>
      <c r="E249" s="400"/>
      <c r="F249" s="400"/>
      <c r="G249" s="395"/>
      <c r="H249" s="395"/>
      <c r="I249" s="396"/>
      <c r="J249" s="396"/>
      <c r="K249" s="396"/>
      <c r="L249" s="396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</row>
    <row r="250" spans="1:26" ht="21" customHeight="1" x14ac:dyDescent="0.45">
      <c r="A250" s="6"/>
      <c r="B250" s="6"/>
      <c r="C250" s="6"/>
      <c r="D250" s="6"/>
      <c r="E250" s="400"/>
      <c r="F250" s="400"/>
      <c r="G250" s="395"/>
      <c r="H250" s="395"/>
      <c r="I250" s="396"/>
      <c r="J250" s="396"/>
      <c r="K250" s="396"/>
      <c r="L250" s="396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</row>
    <row r="251" spans="1:26" ht="21" customHeight="1" x14ac:dyDescent="0.45">
      <c r="A251" s="6"/>
      <c r="B251" s="6"/>
      <c r="C251" s="6"/>
      <c r="D251" s="6"/>
      <c r="E251" s="400"/>
      <c r="F251" s="400"/>
      <c r="G251" s="395"/>
      <c r="H251" s="395"/>
      <c r="I251" s="396"/>
      <c r="J251" s="396"/>
      <c r="K251" s="396"/>
      <c r="L251" s="396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</row>
    <row r="252" spans="1:26" ht="21" customHeight="1" x14ac:dyDescent="0.45">
      <c r="A252" s="6"/>
      <c r="B252" s="6"/>
      <c r="C252" s="6"/>
      <c r="D252" s="6"/>
      <c r="E252" s="400"/>
      <c r="F252" s="400"/>
      <c r="G252" s="395"/>
      <c r="H252" s="395"/>
      <c r="I252" s="396"/>
      <c r="J252" s="396"/>
      <c r="K252" s="396"/>
      <c r="L252" s="396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</row>
    <row r="253" spans="1:26" ht="21" customHeight="1" x14ac:dyDescent="0.45">
      <c r="A253" s="6"/>
      <c r="B253" s="6"/>
      <c r="C253" s="6"/>
      <c r="D253" s="6"/>
      <c r="E253" s="400"/>
      <c r="F253" s="400"/>
      <c r="G253" s="395"/>
      <c r="H253" s="395"/>
      <c r="I253" s="396"/>
      <c r="J253" s="396"/>
      <c r="K253" s="396"/>
      <c r="L253" s="396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</row>
    <row r="254" spans="1:26" ht="21" customHeight="1" x14ac:dyDescent="0.45">
      <c r="A254" s="6"/>
      <c r="B254" s="6"/>
      <c r="C254" s="6"/>
      <c r="D254" s="6"/>
      <c r="E254" s="400"/>
      <c r="F254" s="400"/>
      <c r="G254" s="395"/>
      <c r="H254" s="395"/>
      <c r="I254" s="396"/>
      <c r="J254" s="396"/>
      <c r="K254" s="396"/>
      <c r="L254" s="396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</row>
    <row r="255" spans="1:26" ht="21" customHeight="1" x14ac:dyDescent="0.45">
      <c r="A255" s="6"/>
      <c r="B255" s="6"/>
      <c r="C255" s="6"/>
      <c r="D255" s="6"/>
      <c r="E255" s="400"/>
      <c r="F255" s="400"/>
      <c r="G255" s="395"/>
      <c r="H255" s="395"/>
      <c r="I255" s="396"/>
      <c r="J255" s="396"/>
      <c r="K255" s="396"/>
      <c r="L255" s="396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</row>
    <row r="256" spans="1:26" ht="21" customHeight="1" x14ac:dyDescent="0.45">
      <c r="A256" s="6"/>
      <c r="B256" s="6"/>
      <c r="C256" s="6"/>
      <c r="D256" s="6"/>
      <c r="E256" s="400"/>
      <c r="F256" s="400"/>
      <c r="G256" s="395"/>
      <c r="H256" s="395"/>
      <c r="I256" s="396"/>
      <c r="J256" s="396"/>
      <c r="K256" s="396"/>
      <c r="L256" s="396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</row>
    <row r="257" spans="1:26" ht="21" customHeight="1" x14ac:dyDescent="0.45">
      <c r="A257" s="6"/>
      <c r="B257" s="6"/>
      <c r="C257" s="6"/>
      <c r="D257" s="6"/>
      <c r="E257" s="400"/>
      <c r="F257" s="400"/>
      <c r="G257" s="395"/>
      <c r="H257" s="395"/>
      <c r="I257" s="396"/>
      <c r="J257" s="396"/>
      <c r="K257" s="396"/>
      <c r="L257" s="396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</row>
    <row r="258" spans="1:26" ht="21" customHeight="1" x14ac:dyDescent="0.45">
      <c r="A258" s="6"/>
      <c r="B258" s="6"/>
      <c r="C258" s="6"/>
      <c r="D258" s="6"/>
      <c r="E258" s="400"/>
      <c r="F258" s="400"/>
      <c r="G258" s="395"/>
      <c r="H258" s="395"/>
      <c r="I258" s="396"/>
      <c r="J258" s="396"/>
      <c r="K258" s="396"/>
      <c r="L258" s="396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</row>
    <row r="259" spans="1:26" ht="21" customHeight="1" x14ac:dyDescent="0.45">
      <c r="A259" s="6"/>
      <c r="B259" s="6"/>
      <c r="C259" s="6"/>
      <c r="D259" s="6"/>
      <c r="E259" s="400"/>
      <c r="F259" s="400"/>
      <c r="G259" s="395"/>
      <c r="H259" s="395"/>
      <c r="I259" s="396"/>
      <c r="J259" s="396"/>
      <c r="K259" s="396"/>
      <c r="L259" s="396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</row>
    <row r="260" spans="1:26" ht="21" customHeight="1" x14ac:dyDescent="0.45">
      <c r="A260" s="6"/>
      <c r="B260" s="6"/>
      <c r="C260" s="6"/>
      <c r="D260" s="6"/>
      <c r="E260" s="400"/>
      <c r="F260" s="400"/>
      <c r="G260" s="395"/>
      <c r="H260" s="395"/>
      <c r="I260" s="396"/>
      <c r="J260" s="396"/>
      <c r="K260" s="396"/>
      <c r="L260" s="396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</row>
    <row r="261" spans="1:26" ht="21" customHeight="1" x14ac:dyDescent="0.45">
      <c r="A261" s="6"/>
      <c r="B261" s="6"/>
      <c r="C261" s="6"/>
      <c r="D261" s="6"/>
      <c r="E261" s="400"/>
      <c r="F261" s="400"/>
      <c r="G261" s="395"/>
      <c r="H261" s="395"/>
      <c r="I261" s="396"/>
      <c r="J261" s="396"/>
      <c r="K261" s="396"/>
      <c r="L261" s="396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</row>
    <row r="262" spans="1:26" ht="21" customHeight="1" x14ac:dyDescent="0.45">
      <c r="A262" s="6"/>
      <c r="B262" s="6"/>
      <c r="C262" s="6"/>
      <c r="D262" s="6"/>
      <c r="E262" s="400"/>
      <c r="F262" s="400"/>
      <c r="G262" s="395"/>
      <c r="H262" s="395"/>
      <c r="I262" s="396"/>
      <c r="J262" s="396"/>
      <c r="K262" s="396"/>
      <c r="L262" s="396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</row>
    <row r="263" spans="1:26" ht="21" customHeight="1" x14ac:dyDescent="0.45">
      <c r="A263" s="6"/>
      <c r="B263" s="6"/>
      <c r="C263" s="6"/>
      <c r="D263" s="6"/>
      <c r="E263" s="400"/>
      <c r="F263" s="400"/>
      <c r="G263" s="395"/>
      <c r="H263" s="395"/>
      <c r="I263" s="396"/>
      <c r="J263" s="396"/>
      <c r="K263" s="396"/>
      <c r="L263" s="396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</row>
    <row r="264" spans="1:26" ht="21" customHeight="1" x14ac:dyDescent="0.45">
      <c r="A264" s="6"/>
      <c r="B264" s="6"/>
      <c r="C264" s="6"/>
      <c r="D264" s="6"/>
      <c r="E264" s="400"/>
      <c r="F264" s="400"/>
      <c r="G264" s="395"/>
      <c r="H264" s="395"/>
      <c r="I264" s="396"/>
      <c r="J264" s="396"/>
      <c r="K264" s="396"/>
      <c r="L264" s="396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</row>
    <row r="265" spans="1:26" ht="21" customHeight="1" x14ac:dyDescent="0.45">
      <c r="A265" s="6"/>
      <c r="B265" s="6"/>
      <c r="C265" s="6"/>
      <c r="D265" s="6"/>
      <c r="E265" s="400"/>
      <c r="F265" s="400"/>
      <c r="G265" s="395"/>
      <c r="H265" s="395"/>
      <c r="I265" s="396"/>
      <c r="J265" s="396"/>
      <c r="K265" s="396"/>
      <c r="L265" s="396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</row>
    <row r="266" spans="1:26" ht="21" customHeight="1" x14ac:dyDescent="0.45">
      <c r="A266" s="6"/>
      <c r="B266" s="6"/>
      <c r="C266" s="6"/>
      <c r="D266" s="6"/>
      <c r="E266" s="400"/>
      <c r="F266" s="400"/>
      <c r="G266" s="395"/>
      <c r="H266" s="395"/>
      <c r="I266" s="396"/>
      <c r="J266" s="396"/>
      <c r="K266" s="396"/>
      <c r="L266" s="396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</row>
    <row r="267" spans="1:26" ht="21" customHeight="1" x14ac:dyDescent="0.45">
      <c r="A267" s="6"/>
      <c r="B267" s="6"/>
      <c r="C267" s="6"/>
      <c r="D267" s="6"/>
      <c r="E267" s="400"/>
      <c r="F267" s="400"/>
      <c r="G267" s="395"/>
      <c r="H267" s="395"/>
      <c r="I267" s="396"/>
      <c r="J267" s="396"/>
      <c r="K267" s="396"/>
      <c r="L267" s="396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</row>
    <row r="268" spans="1:26" ht="21" customHeight="1" x14ac:dyDescent="0.45">
      <c r="A268" s="6"/>
      <c r="B268" s="6"/>
      <c r="C268" s="6"/>
      <c r="D268" s="6"/>
      <c r="E268" s="400"/>
      <c r="F268" s="400"/>
      <c r="G268" s="395"/>
      <c r="H268" s="395"/>
      <c r="I268" s="396"/>
      <c r="J268" s="396"/>
      <c r="K268" s="396"/>
      <c r="L268" s="396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</row>
    <row r="269" spans="1:26" ht="21" customHeight="1" x14ac:dyDescent="0.45">
      <c r="A269" s="6"/>
      <c r="B269" s="6"/>
      <c r="C269" s="6"/>
      <c r="D269" s="6"/>
      <c r="E269" s="400"/>
      <c r="F269" s="400"/>
      <c r="G269" s="395"/>
      <c r="H269" s="395"/>
      <c r="I269" s="396"/>
      <c r="J269" s="396"/>
      <c r="K269" s="396"/>
      <c r="L269" s="396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</row>
    <row r="270" spans="1:26" ht="21" customHeight="1" x14ac:dyDescent="0.45">
      <c r="A270" s="6"/>
      <c r="B270" s="6"/>
      <c r="C270" s="6"/>
      <c r="D270" s="6"/>
      <c r="E270" s="400"/>
      <c r="F270" s="400"/>
      <c r="G270" s="395"/>
      <c r="H270" s="395"/>
      <c r="I270" s="396"/>
      <c r="J270" s="396"/>
      <c r="K270" s="396"/>
      <c r="L270" s="396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</row>
    <row r="271" spans="1:26" ht="21" customHeight="1" x14ac:dyDescent="0.45">
      <c r="A271" s="6"/>
      <c r="B271" s="6"/>
      <c r="C271" s="6"/>
      <c r="D271" s="6"/>
      <c r="E271" s="400"/>
      <c r="F271" s="400"/>
      <c r="G271" s="395"/>
      <c r="H271" s="395"/>
      <c r="I271" s="396"/>
      <c r="J271" s="396"/>
      <c r="K271" s="396"/>
      <c r="L271" s="396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</row>
    <row r="272" spans="1:26" ht="21" customHeight="1" x14ac:dyDescent="0.45">
      <c r="A272" s="6"/>
      <c r="B272" s="6"/>
      <c r="C272" s="6"/>
      <c r="D272" s="6"/>
      <c r="E272" s="400"/>
      <c r="F272" s="400"/>
      <c r="G272" s="395"/>
      <c r="H272" s="395"/>
      <c r="I272" s="396"/>
      <c r="J272" s="396"/>
      <c r="K272" s="396"/>
      <c r="L272" s="396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</row>
    <row r="273" spans="1:26" ht="21" customHeight="1" x14ac:dyDescent="0.45">
      <c r="A273" s="6"/>
      <c r="B273" s="6"/>
      <c r="C273" s="6"/>
      <c r="D273" s="6"/>
      <c r="E273" s="400"/>
      <c r="F273" s="400"/>
      <c r="G273" s="395"/>
      <c r="H273" s="395"/>
      <c r="I273" s="396"/>
      <c r="J273" s="396"/>
      <c r="K273" s="396"/>
      <c r="L273" s="396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</row>
    <row r="274" spans="1:26" ht="21" customHeight="1" x14ac:dyDescent="0.45">
      <c r="A274" s="6"/>
      <c r="B274" s="6"/>
      <c r="C274" s="6"/>
      <c r="D274" s="6"/>
      <c r="E274" s="400"/>
      <c r="F274" s="400"/>
      <c r="G274" s="395"/>
      <c r="H274" s="395"/>
      <c r="I274" s="396"/>
      <c r="J274" s="396"/>
      <c r="K274" s="396"/>
      <c r="L274" s="396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</row>
    <row r="275" spans="1:26" ht="21" customHeight="1" x14ac:dyDescent="0.45">
      <c r="A275" s="6"/>
      <c r="B275" s="6"/>
      <c r="C275" s="6"/>
      <c r="D275" s="6"/>
      <c r="E275" s="400"/>
      <c r="F275" s="400"/>
      <c r="G275" s="395"/>
      <c r="H275" s="395"/>
      <c r="I275" s="396"/>
      <c r="J275" s="396"/>
      <c r="K275" s="396"/>
      <c r="L275" s="396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</row>
    <row r="276" spans="1:26" ht="21" customHeight="1" x14ac:dyDescent="0.45">
      <c r="A276" s="6"/>
      <c r="B276" s="6"/>
      <c r="C276" s="6"/>
      <c r="D276" s="6"/>
      <c r="E276" s="400"/>
      <c r="F276" s="400"/>
      <c r="G276" s="395"/>
      <c r="H276" s="395"/>
      <c r="I276" s="396"/>
      <c r="J276" s="396"/>
      <c r="K276" s="396"/>
      <c r="L276" s="396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</row>
    <row r="277" spans="1:26" ht="21" customHeight="1" x14ac:dyDescent="0.45">
      <c r="A277" s="6"/>
      <c r="B277" s="6"/>
      <c r="C277" s="6"/>
      <c r="D277" s="6"/>
      <c r="E277" s="400"/>
      <c r="F277" s="400"/>
      <c r="G277" s="395"/>
      <c r="H277" s="395"/>
      <c r="I277" s="396"/>
      <c r="J277" s="396"/>
      <c r="K277" s="396"/>
      <c r="L277" s="396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</row>
    <row r="278" spans="1:26" ht="21" customHeight="1" x14ac:dyDescent="0.45">
      <c r="A278" s="6"/>
      <c r="B278" s="6"/>
      <c r="C278" s="6"/>
      <c r="D278" s="6"/>
      <c r="E278" s="400"/>
      <c r="F278" s="400"/>
      <c r="G278" s="395"/>
      <c r="H278" s="395"/>
      <c r="I278" s="396"/>
      <c r="J278" s="396"/>
      <c r="K278" s="396"/>
      <c r="L278" s="396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</row>
    <row r="279" spans="1:26" ht="21" customHeight="1" x14ac:dyDescent="0.45">
      <c r="A279" s="6"/>
      <c r="B279" s="6"/>
      <c r="C279" s="6"/>
      <c r="D279" s="6"/>
      <c r="E279" s="400"/>
      <c r="F279" s="400"/>
      <c r="G279" s="395"/>
      <c r="H279" s="395"/>
      <c r="I279" s="396"/>
      <c r="J279" s="396"/>
      <c r="K279" s="396"/>
      <c r="L279" s="396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</row>
    <row r="280" spans="1:26" ht="21" customHeight="1" x14ac:dyDescent="0.45">
      <c r="A280" s="6"/>
      <c r="B280" s="6"/>
      <c r="C280" s="6"/>
      <c r="D280" s="6"/>
      <c r="E280" s="400"/>
      <c r="F280" s="400"/>
      <c r="G280" s="395"/>
      <c r="H280" s="395"/>
      <c r="I280" s="396"/>
      <c r="J280" s="396"/>
      <c r="K280" s="396"/>
      <c r="L280" s="396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</row>
    <row r="281" spans="1:26" ht="21" customHeight="1" x14ac:dyDescent="0.45">
      <c r="A281" s="6"/>
      <c r="B281" s="6"/>
      <c r="C281" s="6"/>
      <c r="D281" s="6"/>
      <c r="E281" s="400"/>
      <c r="F281" s="400"/>
      <c r="G281" s="395"/>
      <c r="H281" s="395"/>
      <c r="I281" s="396"/>
      <c r="J281" s="396"/>
      <c r="K281" s="396"/>
      <c r="L281" s="396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</row>
    <row r="282" spans="1:26" ht="21" customHeight="1" x14ac:dyDescent="0.45">
      <c r="A282" s="6"/>
      <c r="B282" s="6"/>
      <c r="C282" s="6"/>
      <c r="D282" s="6"/>
      <c r="E282" s="400"/>
      <c r="F282" s="400"/>
      <c r="G282" s="395"/>
      <c r="H282" s="395"/>
      <c r="I282" s="396"/>
      <c r="J282" s="396"/>
      <c r="K282" s="396"/>
      <c r="L282" s="396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</row>
    <row r="283" spans="1:26" ht="21" customHeight="1" x14ac:dyDescent="0.45">
      <c r="A283" s="6"/>
      <c r="B283" s="6"/>
      <c r="C283" s="6"/>
      <c r="D283" s="6"/>
      <c r="E283" s="400"/>
      <c r="F283" s="400"/>
      <c r="G283" s="395"/>
      <c r="H283" s="395"/>
      <c r="I283" s="396"/>
      <c r="J283" s="396"/>
      <c r="K283" s="396"/>
      <c r="L283" s="396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</row>
    <row r="284" spans="1:26" ht="21" customHeight="1" x14ac:dyDescent="0.45">
      <c r="A284" s="6"/>
      <c r="B284" s="6"/>
      <c r="C284" s="6"/>
      <c r="D284" s="6"/>
      <c r="E284" s="400"/>
      <c r="F284" s="400"/>
      <c r="G284" s="395"/>
      <c r="H284" s="395"/>
      <c r="I284" s="396"/>
      <c r="J284" s="396"/>
      <c r="K284" s="396"/>
      <c r="L284" s="396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</row>
    <row r="285" spans="1:26" ht="21" customHeight="1" x14ac:dyDescent="0.45">
      <c r="A285" s="6"/>
      <c r="B285" s="6"/>
      <c r="C285" s="6"/>
      <c r="D285" s="6"/>
      <c r="E285" s="400"/>
      <c r="F285" s="400"/>
      <c r="G285" s="395"/>
      <c r="H285" s="395"/>
      <c r="I285" s="396"/>
      <c r="J285" s="396"/>
      <c r="K285" s="396"/>
      <c r="L285" s="396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</row>
    <row r="286" spans="1:26" ht="21" customHeight="1" x14ac:dyDescent="0.45">
      <c r="A286" s="6"/>
      <c r="B286" s="6"/>
      <c r="C286" s="6"/>
      <c r="D286" s="6"/>
      <c r="E286" s="400"/>
      <c r="F286" s="400"/>
      <c r="G286" s="395"/>
      <c r="H286" s="395"/>
      <c r="I286" s="396"/>
      <c r="J286" s="396"/>
      <c r="K286" s="396"/>
      <c r="L286" s="396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</row>
    <row r="287" spans="1:26" ht="21" customHeight="1" x14ac:dyDescent="0.45">
      <c r="A287" s="6"/>
      <c r="B287" s="6"/>
      <c r="C287" s="6"/>
      <c r="D287" s="6"/>
      <c r="E287" s="400"/>
      <c r="F287" s="400"/>
      <c r="G287" s="395"/>
      <c r="H287" s="395"/>
      <c r="I287" s="396"/>
      <c r="J287" s="396"/>
      <c r="K287" s="396"/>
      <c r="L287" s="396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</row>
    <row r="288" spans="1:26" ht="21" customHeight="1" x14ac:dyDescent="0.45">
      <c r="A288" s="6"/>
      <c r="B288" s="6"/>
      <c r="C288" s="6"/>
      <c r="D288" s="6"/>
      <c r="E288" s="400"/>
      <c r="F288" s="400"/>
      <c r="G288" s="395"/>
      <c r="H288" s="395"/>
      <c r="I288" s="396"/>
      <c r="J288" s="396"/>
      <c r="K288" s="396"/>
      <c r="L288" s="396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</row>
    <row r="289" spans="1:26" ht="21" customHeight="1" x14ac:dyDescent="0.45">
      <c r="A289" s="6"/>
      <c r="B289" s="6"/>
      <c r="C289" s="6"/>
      <c r="D289" s="6"/>
      <c r="E289" s="400"/>
      <c r="F289" s="400"/>
      <c r="G289" s="395"/>
      <c r="H289" s="395"/>
      <c r="I289" s="396"/>
      <c r="J289" s="396"/>
      <c r="K289" s="396"/>
      <c r="L289" s="396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</row>
    <row r="290" spans="1:26" ht="21" customHeight="1" x14ac:dyDescent="0.45">
      <c r="A290" s="6"/>
      <c r="B290" s="6"/>
      <c r="C290" s="6"/>
      <c r="D290" s="6"/>
      <c r="E290" s="400"/>
      <c r="F290" s="400"/>
      <c r="G290" s="395"/>
      <c r="H290" s="395"/>
      <c r="I290" s="396"/>
      <c r="J290" s="396"/>
      <c r="K290" s="396"/>
      <c r="L290" s="396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</row>
    <row r="291" spans="1:26" ht="21" customHeight="1" x14ac:dyDescent="0.45">
      <c r="A291" s="6"/>
      <c r="B291" s="6"/>
      <c r="C291" s="6"/>
      <c r="D291" s="6"/>
      <c r="E291" s="400"/>
      <c r="F291" s="400"/>
      <c r="G291" s="395"/>
      <c r="H291" s="395"/>
      <c r="I291" s="396"/>
      <c r="J291" s="396"/>
      <c r="K291" s="396"/>
      <c r="L291" s="396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</row>
    <row r="292" spans="1:26" ht="21" customHeight="1" x14ac:dyDescent="0.45">
      <c r="A292" s="6"/>
      <c r="B292" s="6"/>
      <c r="C292" s="6"/>
      <c r="D292" s="6"/>
      <c r="E292" s="400"/>
      <c r="F292" s="400"/>
      <c r="G292" s="395"/>
      <c r="H292" s="395"/>
      <c r="I292" s="396"/>
      <c r="J292" s="396"/>
      <c r="K292" s="396"/>
      <c r="L292" s="396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</row>
    <row r="293" spans="1:26" ht="21" customHeight="1" x14ac:dyDescent="0.45">
      <c r="A293" s="6"/>
      <c r="B293" s="6"/>
      <c r="C293" s="6"/>
      <c r="D293" s="6"/>
      <c r="E293" s="400"/>
      <c r="F293" s="400"/>
      <c r="G293" s="395"/>
      <c r="H293" s="395"/>
      <c r="I293" s="396"/>
      <c r="J293" s="396"/>
      <c r="K293" s="396"/>
      <c r="L293" s="396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</row>
    <row r="294" spans="1:26" ht="21" customHeight="1" x14ac:dyDescent="0.45">
      <c r="A294" s="6"/>
      <c r="B294" s="6"/>
      <c r="C294" s="6"/>
      <c r="D294" s="6"/>
      <c r="E294" s="400"/>
      <c r="F294" s="400"/>
      <c r="G294" s="395"/>
      <c r="H294" s="395"/>
      <c r="I294" s="396"/>
      <c r="J294" s="396"/>
      <c r="K294" s="396"/>
      <c r="L294" s="396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</row>
    <row r="295" spans="1:26" ht="21" customHeight="1" x14ac:dyDescent="0.45">
      <c r="A295" s="6"/>
      <c r="B295" s="6"/>
      <c r="C295" s="6"/>
      <c r="D295" s="6"/>
      <c r="E295" s="400"/>
      <c r="F295" s="400"/>
      <c r="G295" s="395"/>
      <c r="H295" s="395"/>
      <c r="I295" s="396"/>
      <c r="J295" s="396"/>
      <c r="K295" s="396"/>
      <c r="L295" s="396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</row>
    <row r="296" spans="1:26" ht="21" customHeight="1" x14ac:dyDescent="0.45">
      <c r="A296" s="6"/>
      <c r="B296" s="6"/>
      <c r="C296" s="6"/>
      <c r="D296" s="6"/>
      <c r="E296" s="400"/>
      <c r="F296" s="400"/>
      <c r="G296" s="395"/>
      <c r="H296" s="395"/>
      <c r="I296" s="396"/>
      <c r="J296" s="396"/>
      <c r="K296" s="396"/>
      <c r="L296" s="396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</row>
    <row r="297" spans="1:26" ht="21" customHeight="1" x14ac:dyDescent="0.45">
      <c r="A297" s="6"/>
      <c r="B297" s="6"/>
      <c r="C297" s="6"/>
      <c r="D297" s="6"/>
      <c r="E297" s="400"/>
      <c r="F297" s="400"/>
      <c r="G297" s="395"/>
      <c r="H297" s="395"/>
      <c r="I297" s="396"/>
      <c r="J297" s="396"/>
      <c r="K297" s="396"/>
      <c r="L297" s="396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</row>
    <row r="298" spans="1:26" ht="21" customHeight="1" x14ac:dyDescent="0.45">
      <c r="A298" s="6"/>
      <c r="B298" s="6"/>
      <c r="C298" s="6"/>
      <c r="D298" s="6"/>
      <c r="E298" s="400"/>
      <c r="F298" s="400"/>
      <c r="G298" s="395"/>
      <c r="H298" s="395"/>
      <c r="I298" s="396"/>
      <c r="J298" s="396"/>
      <c r="K298" s="396"/>
      <c r="L298" s="396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</row>
    <row r="299" spans="1:26" ht="21" customHeight="1" x14ac:dyDescent="0.45">
      <c r="A299" s="6"/>
      <c r="B299" s="6"/>
      <c r="C299" s="6"/>
      <c r="D299" s="6"/>
      <c r="E299" s="400"/>
      <c r="F299" s="400"/>
      <c r="G299" s="395"/>
      <c r="H299" s="395"/>
      <c r="I299" s="396"/>
      <c r="J299" s="396"/>
      <c r="K299" s="396"/>
      <c r="L299" s="396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</row>
    <row r="300" spans="1:26" ht="21" customHeight="1" x14ac:dyDescent="0.45">
      <c r="A300" s="6"/>
      <c r="B300" s="6"/>
      <c r="C300" s="6"/>
      <c r="D300" s="6"/>
      <c r="E300" s="400"/>
      <c r="F300" s="400"/>
      <c r="G300" s="395"/>
      <c r="H300" s="395"/>
      <c r="I300" s="396"/>
      <c r="J300" s="396"/>
      <c r="K300" s="396"/>
      <c r="L300" s="396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</row>
    <row r="301" spans="1:26" ht="21" customHeight="1" x14ac:dyDescent="0.45">
      <c r="A301" s="6"/>
      <c r="B301" s="6"/>
      <c r="C301" s="6"/>
      <c r="D301" s="6"/>
      <c r="E301" s="400"/>
      <c r="F301" s="400"/>
      <c r="G301" s="395"/>
      <c r="H301" s="395"/>
      <c r="I301" s="396"/>
      <c r="J301" s="396"/>
      <c r="K301" s="396"/>
      <c r="L301" s="396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</row>
    <row r="302" spans="1:26" ht="21" customHeight="1" x14ac:dyDescent="0.45">
      <c r="A302" s="6"/>
      <c r="B302" s="6"/>
      <c r="C302" s="6"/>
      <c r="D302" s="6"/>
      <c r="E302" s="400"/>
      <c r="F302" s="400"/>
      <c r="G302" s="395"/>
      <c r="H302" s="395"/>
      <c r="I302" s="396"/>
      <c r="J302" s="396"/>
      <c r="K302" s="396"/>
      <c r="L302" s="396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</row>
    <row r="303" spans="1:26" ht="21" customHeight="1" x14ac:dyDescent="0.45">
      <c r="A303" s="6"/>
      <c r="B303" s="6"/>
      <c r="C303" s="6"/>
      <c r="D303" s="6"/>
      <c r="E303" s="400"/>
      <c r="F303" s="400"/>
      <c r="G303" s="395"/>
      <c r="H303" s="395"/>
      <c r="I303" s="396"/>
      <c r="J303" s="396"/>
      <c r="K303" s="396"/>
      <c r="L303" s="396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</row>
    <row r="304" spans="1:26" ht="21" customHeight="1" x14ac:dyDescent="0.45">
      <c r="A304" s="6"/>
      <c r="B304" s="6"/>
      <c r="C304" s="6"/>
      <c r="D304" s="6"/>
      <c r="E304" s="400"/>
      <c r="F304" s="400"/>
      <c r="G304" s="395"/>
      <c r="H304" s="395"/>
      <c r="I304" s="396"/>
      <c r="J304" s="396"/>
      <c r="K304" s="396"/>
      <c r="L304" s="396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</row>
    <row r="305" spans="1:26" ht="21" customHeight="1" x14ac:dyDescent="0.45">
      <c r="A305" s="6"/>
      <c r="B305" s="6"/>
      <c r="C305" s="6"/>
      <c r="D305" s="6"/>
      <c r="E305" s="400"/>
      <c r="F305" s="400"/>
      <c r="G305" s="395"/>
      <c r="H305" s="395"/>
      <c r="I305" s="396"/>
      <c r="J305" s="396"/>
      <c r="K305" s="396"/>
      <c r="L305" s="396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</row>
    <row r="306" spans="1:26" ht="21" customHeight="1" x14ac:dyDescent="0.45">
      <c r="A306" s="6"/>
      <c r="B306" s="6"/>
      <c r="C306" s="6"/>
      <c r="D306" s="6"/>
      <c r="E306" s="400"/>
      <c r="F306" s="400"/>
      <c r="G306" s="395"/>
      <c r="H306" s="395"/>
      <c r="I306" s="396"/>
      <c r="J306" s="396"/>
      <c r="K306" s="396"/>
      <c r="L306" s="396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</row>
    <row r="307" spans="1:26" ht="21" customHeight="1" x14ac:dyDescent="0.45">
      <c r="A307" s="6"/>
      <c r="B307" s="6"/>
      <c r="C307" s="6"/>
      <c r="D307" s="6"/>
      <c r="E307" s="400"/>
      <c r="F307" s="400"/>
      <c r="G307" s="395"/>
      <c r="H307" s="395"/>
      <c r="I307" s="396"/>
      <c r="J307" s="396"/>
      <c r="K307" s="396"/>
      <c r="L307" s="396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</row>
    <row r="308" spans="1:26" ht="21" customHeight="1" x14ac:dyDescent="0.45">
      <c r="A308" s="6"/>
      <c r="B308" s="6"/>
      <c r="C308" s="6"/>
      <c r="D308" s="6"/>
      <c r="E308" s="400"/>
      <c r="F308" s="400"/>
      <c r="G308" s="395"/>
      <c r="H308" s="395"/>
      <c r="I308" s="396"/>
      <c r="J308" s="396"/>
      <c r="K308" s="396"/>
      <c r="L308" s="396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</row>
    <row r="309" spans="1:26" ht="21" customHeight="1" x14ac:dyDescent="0.45">
      <c r="A309" s="6"/>
      <c r="B309" s="6"/>
      <c r="C309" s="6"/>
      <c r="D309" s="6"/>
      <c r="E309" s="400"/>
      <c r="F309" s="400"/>
      <c r="G309" s="395"/>
      <c r="H309" s="395"/>
      <c r="I309" s="396"/>
      <c r="J309" s="396"/>
      <c r="K309" s="396"/>
      <c r="L309" s="396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</row>
    <row r="310" spans="1:26" ht="21" customHeight="1" x14ac:dyDescent="0.45">
      <c r="A310" s="6"/>
      <c r="B310" s="6"/>
      <c r="C310" s="6"/>
      <c r="D310" s="6"/>
      <c r="E310" s="400"/>
      <c r="F310" s="400"/>
      <c r="G310" s="395"/>
      <c r="H310" s="395"/>
      <c r="I310" s="396"/>
      <c r="J310" s="396"/>
      <c r="K310" s="396"/>
      <c r="L310" s="396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</row>
    <row r="311" spans="1:26" ht="21" customHeight="1" x14ac:dyDescent="0.45">
      <c r="A311" s="6"/>
      <c r="B311" s="6"/>
      <c r="C311" s="6"/>
      <c r="D311" s="6"/>
      <c r="E311" s="400"/>
      <c r="F311" s="400"/>
      <c r="G311" s="395"/>
      <c r="H311" s="395"/>
      <c r="I311" s="396"/>
      <c r="J311" s="396"/>
      <c r="K311" s="396"/>
      <c r="L311" s="396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</row>
    <row r="312" spans="1:26" ht="21" customHeight="1" x14ac:dyDescent="0.45">
      <c r="A312" s="6"/>
      <c r="B312" s="6"/>
      <c r="C312" s="6"/>
      <c r="D312" s="6"/>
      <c r="E312" s="400"/>
      <c r="F312" s="400"/>
      <c r="G312" s="395"/>
      <c r="H312" s="395"/>
      <c r="I312" s="396"/>
      <c r="J312" s="396"/>
      <c r="K312" s="396"/>
      <c r="L312" s="396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</row>
    <row r="313" spans="1:26" ht="21" customHeight="1" x14ac:dyDescent="0.45">
      <c r="A313" s="6"/>
      <c r="B313" s="6"/>
      <c r="C313" s="6"/>
      <c r="D313" s="6"/>
      <c r="E313" s="400"/>
      <c r="F313" s="400"/>
      <c r="G313" s="395"/>
      <c r="H313" s="395"/>
      <c r="I313" s="396"/>
      <c r="J313" s="396"/>
      <c r="K313" s="396"/>
      <c r="L313" s="396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</row>
    <row r="314" spans="1:26" ht="21" customHeight="1" x14ac:dyDescent="0.45">
      <c r="A314" s="6"/>
      <c r="B314" s="6"/>
      <c r="C314" s="6"/>
      <c r="D314" s="6"/>
      <c r="E314" s="400"/>
      <c r="F314" s="400"/>
      <c r="G314" s="395"/>
      <c r="H314" s="395"/>
      <c r="I314" s="396"/>
      <c r="J314" s="396"/>
      <c r="K314" s="396"/>
      <c r="L314" s="396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</row>
    <row r="315" spans="1:26" ht="21" customHeight="1" x14ac:dyDescent="0.45">
      <c r="A315" s="6"/>
      <c r="B315" s="6"/>
      <c r="C315" s="6"/>
      <c r="D315" s="6"/>
      <c r="E315" s="400"/>
      <c r="F315" s="400"/>
      <c r="G315" s="395"/>
      <c r="H315" s="395"/>
      <c r="I315" s="396"/>
      <c r="J315" s="396"/>
      <c r="K315" s="396"/>
      <c r="L315" s="396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</row>
    <row r="316" spans="1:26" ht="21" customHeight="1" x14ac:dyDescent="0.45">
      <c r="A316" s="6"/>
      <c r="B316" s="6"/>
      <c r="C316" s="6"/>
      <c r="D316" s="6"/>
      <c r="E316" s="400"/>
      <c r="F316" s="400"/>
      <c r="G316" s="395"/>
      <c r="H316" s="395"/>
      <c r="I316" s="396"/>
      <c r="J316" s="396"/>
      <c r="K316" s="396"/>
      <c r="L316" s="396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</row>
    <row r="317" spans="1:26" ht="21" customHeight="1" x14ac:dyDescent="0.45">
      <c r="A317" s="6"/>
      <c r="B317" s="6"/>
      <c r="C317" s="6"/>
      <c r="D317" s="6"/>
      <c r="E317" s="400"/>
      <c r="F317" s="400"/>
      <c r="G317" s="395"/>
      <c r="H317" s="395"/>
      <c r="I317" s="396"/>
      <c r="J317" s="396"/>
      <c r="K317" s="396"/>
      <c r="L317" s="396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</row>
    <row r="318" spans="1:26" ht="21" customHeight="1" x14ac:dyDescent="0.45">
      <c r="A318" s="6"/>
      <c r="B318" s="6"/>
      <c r="C318" s="6"/>
      <c r="D318" s="6"/>
      <c r="E318" s="400"/>
      <c r="F318" s="400"/>
      <c r="G318" s="395"/>
      <c r="H318" s="395"/>
      <c r="I318" s="396"/>
      <c r="J318" s="396"/>
      <c r="K318" s="396"/>
      <c r="L318" s="396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</row>
    <row r="319" spans="1:26" ht="21" customHeight="1" x14ac:dyDescent="0.45">
      <c r="A319" s="6"/>
      <c r="B319" s="6"/>
      <c r="C319" s="6"/>
      <c r="D319" s="6"/>
      <c r="E319" s="400"/>
      <c r="F319" s="400"/>
      <c r="G319" s="395"/>
      <c r="H319" s="395"/>
      <c r="I319" s="396"/>
      <c r="J319" s="396"/>
      <c r="K319" s="396"/>
      <c r="L319" s="396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</row>
    <row r="320" spans="1:26" ht="21" customHeight="1" x14ac:dyDescent="0.45">
      <c r="A320" s="6"/>
      <c r="B320" s="6"/>
      <c r="C320" s="6"/>
      <c r="D320" s="6"/>
      <c r="E320" s="400"/>
      <c r="F320" s="400"/>
      <c r="G320" s="395"/>
      <c r="H320" s="395"/>
      <c r="I320" s="396"/>
      <c r="J320" s="396"/>
      <c r="K320" s="396"/>
      <c r="L320" s="396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</row>
    <row r="321" spans="1:26" ht="21" customHeight="1" x14ac:dyDescent="0.45">
      <c r="A321" s="6"/>
      <c r="B321" s="6"/>
      <c r="C321" s="6"/>
      <c r="D321" s="6"/>
      <c r="E321" s="400"/>
      <c r="F321" s="400"/>
      <c r="G321" s="395"/>
      <c r="H321" s="395"/>
      <c r="I321" s="396"/>
      <c r="J321" s="396"/>
      <c r="K321" s="396"/>
      <c r="L321" s="396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</row>
    <row r="322" spans="1:26" ht="21" customHeight="1" x14ac:dyDescent="0.45">
      <c r="A322" s="6"/>
      <c r="B322" s="6"/>
      <c r="C322" s="6"/>
      <c r="D322" s="6"/>
      <c r="E322" s="400"/>
      <c r="F322" s="400"/>
      <c r="G322" s="395"/>
      <c r="H322" s="395"/>
      <c r="I322" s="396"/>
      <c r="J322" s="396"/>
      <c r="K322" s="396"/>
      <c r="L322" s="396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</row>
    <row r="323" spans="1:26" ht="21" customHeight="1" x14ac:dyDescent="0.45">
      <c r="A323" s="6"/>
      <c r="B323" s="6"/>
      <c r="C323" s="6"/>
      <c r="D323" s="6"/>
      <c r="E323" s="400"/>
      <c r="F323" s="400"/>
      <c r="G323" s="395"/>
      <c r="H323" s="395"/>
      <c r="I323" s="396"/>
      <c r="J323" s="396"/>
      <c r="K323" s="396"/>
      <c r="L323" s="396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</row>
    <row r="324" spans="1:26" ht="21" customHeight="1" x14ac:dyDescent="0.45">
      <c r="A324" s="6"/>
      <c r="B324" s="6"/>
      <c r="C324" s="6"/>
      <c r="D324" s="6"/>
      <c r="E324" s="400"/>
      <c r="F324" s="400"/>
      <c r="G324" s="395"/>
      <c r="H324" s="395"/>
      <c r="I324" s="396"/>
      <c r="J324" s="396"/>
      <c r="K324" s="396"/>
      <c r="L324" s="396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</row>
    <row r="325" spans="1:26" ht="21" customHeight="1" x14ac:dyDescent="0.45">
      <c r="A325" s="6"/>
      <c r="B325" s="6"/>
      <c r="C325" s="6"/>
      <c r="D325" s="6"/>
      <c r="E325" s="400"/>
      <c r="F325" s="400"/>
      <c r="G325" s="395"/>
      <c r="H325" s="395"/>
      <c r="I325" s="396"/>
      <c r="J325" s="396"/>
      <c r="K325" s="396"/>
      <c r="L325" s="396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</row>
    <row r="326" spans="1:26" ht="21" customHeight="1" x14ac:dyDescent="0.45">
      <c r="A326" s="6"/>
      <c r="B326" s="6"/>
      <c r="C326" s="6"/>
      <c r="D326" s="6"/>
      <c r="E326" s="400"/>
      <c r="F326" s="400"/>
      <c r="G326" s="395"/>
      <c r="H326" s="395"/>
      <c r="I326" s="396"/>
      <c r="J326" s="396"/>
      <c r="K326" s="396"/>
      <c r="L326" s="396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</row>
    <row r="327" spans="1:26" ht="21" customHeight="1" x14ac:dyDescent="0.45">
      <c r="A327" s="6"/>
      <c r="B327" s="6"/>
      <c r="C327" s="6"/>
      <c r="D327" s="6"/>
      <c r="E327" s="400"/>
      <c r="F327" s="400"/>
      <c r="G327" s="395"/>
      <c r="H327" s="395"/>
      <c r="I327" s="396"/>
      <c r="J327" s="396"/>
      <c r="K327" s="396"/>
      <c r="L327" s="396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</row>
    <row r="328" spans="1:26" ht="21" customHeight="1" x14ac:dyDescent="0.45">
      <c r="A328" s="6"/>
      <c r="B328" s="6"/>
      <c r="C328" s="6"/>
      <c r="D328" s="6"/>
      <c r="E328" s="400"/>
      <c r="F328" s="400"/>
      <c r="G328" s="395"/>
      <c r="H328" s="395"/>
      <c r="I328" s="396"/>
      <c r="J328" s="396"/>
      <c r="K328" s="396"/>
      <c r="L328" s="396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</row>
    <row r="329" spans="1:26" ht="21" customHeight="1" x14ac:dyDescent="0.45">
      <c r="A329" s="6"/>
      <c r="B329" s="6"/>
      <c r="C329" s="6"/>
      <c r="D329" s="6"/>
      <c r="E329" s="400"/>
      <c r="F329" s="400"/>
      <c r="G329" s="395"/>
      <c r="H329" s="395"/>
      <c r="I329" s="396"/>
      <c r="J329" s="396"/>
      <c r="K329" s="396"/>
      <c r="L329" s="396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</row>
    <row r="330" spans="1:26" ht="21" customHeight="1" x14ac:dyDescent="0.45">
      <c r="A330" s="6"/>
      <c r="B330" s="6"/>
      <c r="C330" s="6"/>
      <c r="D330" s="6"/>
      <c r="E330" s="400"/>
      <c r="F330" s="400"/>
      <c r="G330" s="395"/>
      <c r="H330" s="395"/>
      <c r="I330" s="396"/>
      <c r="J330" s="396"/>
      <c r="K330" s="396"/>
      <c r="L330" s="396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</row>
    <row r="331" spans="1:26" ht="21" customHeight="1" x14ac:dyDescent="0.45">
      <c r="A331" s="6"/>
      <c r="B331" s="6"/>
      <c r="C331" s="6"/>
      <c r="D331" s="6"/>
      <c r="E331" s="400"/>
      <c r="F331" s="400"/>
      <c r="G331" s="395"/>
      <c r="H331" s="395"/>
      <c r="I331" s="396"/>
      <c r="J331" s="396"/>
      <c r="K331" s="396"/>
      <c r="L331" s="396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</row>
    <row r="332" spans="1:26" ht="21" customHeight="1" x14ac:dyDescent="0.45">
      <c r="A332" s="6"/>
      <c r="B332" s="6"/>
      <c r="C332" s="6"/>
      <c r="D332" s="6"/>
      <c r="E332" s="400"/>
      <c r="F332" s="400"/>
      <c r="G332" s="395"/>
      <c r="H332" s="395"/>
      <c r="I332" s="396"/>
      <c r="J332" s="396"/>
      <c r="K332" s="396"/>
      <c r="L332" s="396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</row>
    <row r="333" spans="1:26" ht="21" customHeight="1" x14ac:dyDescent="0.45">
      <c r="A333" s="6"/>
      <c r="B333" s="6"/>
      <c r="C333" s="6"/>
      <c r="D333" s="6"/>
      <c r="E333" s="400"/>
      <c r="F333" s="400"/>
      <c r="G333" s="395"/>
      <c r="H333" s="395"/>
      <c r="I333" s="396"/>
      <c r="J333" s="396"/>
      <c r="K333" s="396"/>
      <c r="L333" s="396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</row>
    <row r="334" spans="1:26" ht="21" customHeight="1" x14ac:dyDescent="0.45">
      <c r="A334" s="6"/>
      <c r="B334" s="6"/>
      <c r="C334" s="6"/>
      <c r="D334" s="6"/>
      <c r="E334" s="400"/>
      <c r="F334" s="400"/>
      <c r="G334" s="395"/>
      <c r="H334" s="395"/>
      <c r="I334" s="396"/>
      <c r="J334" s="396"/>
      <c r="K334" s="396"/>
      <c r="L334" s="396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</row>
    <row r="335" spans="1:26" ht="21" customHeight="1" x14ac:dyDescent="0.45">
      <c r="A335" s="6"/>
      <c r="B335" s="6"/>
      <c r="C335" s="6"/>
      <c r="D335" s="6"/>
      <c r="E335" s="400"/>
      <c r="F335" s="400"/>
      <c r="G335" s="395"/>
      <c r="H335" s="395"/>
      <c r="I335" s="396"/>
      <c r="J335" s="396"/>
      <c r="K335" s="396"/>
      <c r="L335" s="396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</row>
    <row r="336" spans="1:26" ht="21" customHeight="1" x14ac:dyDescent="0.45">
      <c r="A336" s="6"/>
      <c r="B336" s="6"/>
      <c r="C336" s="6"/>
      <c r="D336" s="6"/>
      <c r="E336" s="400"/>
      <c r="F336" s="400"/>
      <c r="G336" s="395"/>
      <c r="H336" s="395"/>
      <c r="I336" s="396"/>
      <c r="J336" s="396"/>
      <c r="K336" s="396"/>
      <c r="L336" s="396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</row>
    <row r="337" spans="1:26" ht="21" customHeight="1" x14ac:dyDescent="0.45">
      <c r="A337" s="6"/>
      <c r="B337" s="6"/>
      <c r="C337" s="6"/>
      <c r="D337" s="6"/>
      <c r="E337" s="400"/>
      <c r="F337" s="400"/>
      <c r="G337" s="395"/>
      <c r="H337" s="395"/>
      <c r="I337" s="396"/>
      <c r="J337" s="396"/>
      <c r="K337" s="396"/>
      <c r="L337" s="396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</row>
    <row r="338" spans="1:26" ht="21" customHeight="1" x14ac:dyDescent="0.45">
      <c r="A338" s="6"/>
      <c r="B338" s="6"/>
      <c r="C338" s="6"/>
      <c r="D338" s="6"/>
      <c r="E338" s="400"/>
      <c r="F338" s="400"/>
      <c r="G338" s="395"/>
      <c r="H338" s="395"/>
      <c r="I338" s="396"/>
      <c r="J338" s="396"/>
      <c r="K338" s="396"/>
      <c r="L338" s="396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</row>
    <row r="339" spans="1:26" ht="21" customHeight="1" x14ac:dyDescent="0.45">
      <c r="A339" s="6"/>
      <c r="B339" s="6"/>
      <c r="C339" s="6"/>
      <c r="D339" s="6"/>
      <c r="E339" s="400"/>
      <c r="F339" s="400"/>
      <c r="G339" s="395"/>
      <c r="H339" s="395"/>
      <c r="I339" s="396"/>
      <c r="J339" s="396"/>
      <c r="K339" s="396"/>
      <c r="L339" s="396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</row>
    <row r="340" spans="1:26" ht="21" customHeight="1" x14ac:dyDescent="0.45">
      <c r="A340" s="6"/>
      <c r="B340" s="6"/>
      <c r="C340" s="6"/>
      <c r="D340" s="6"/>
      <c r="E340" s="400"/>
      <c r="F340" s="400"/>
      <c r="G340" s="395"/>
      <c r="H340" s="395"/>
      <c r="I340" s="396"/>
      <c r="J340" s="396"/>
      <c r="K340" s="396"/>
      <c r="L340" s="396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</row>
    <row r="341" spans="1:26" ht="21" customHeight="1" x14ac:dyDescent="0.45">
      <c r="A341" s="6"/>
      <c r="B341" s="6"/>
      <c r="C341" s="6"/>
      <c r="D341" s="6"/>
      <c r="E341" s="400"/>
      <c r="F341" s="400"/>
      <c r="G341" s="395"/>
      <c r="H341" s="395"/>
      <c r="I341" s="396"/>
      <c r="J341" s="396"/>
      <c r="K341" s="396"/>
      <c r="L341" s="396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</row>
    <row r="342" spans="1:26" ht="21" customHeight="1" x14ac:dyDescent="0.45">
      <c r="A342" s="6"/>
      <c r="B342" s="6"/>
      <c r="C342" s="6"/>
      <c r="D342" s="6"/>
      <c r="E342" s="400"/>
      <c r="F342" s="400"/>
      <c r="G342" s="395"/>
      <c r="H342" s="395"/>
      <c r="I342" s="396"/>
      <c r="J342" s="396"/>
      <c r="K342" s="396"/>
      <c r="L342" s="396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</row>
    <row r="343" spans="1:26" ht="21" customHeight="1" x14ac:dyDescent="0.45">
      <c r="A343" s="6"/>
      <c r="B343" s="6"/>
      <c r="C343" s="6"/>
      <c r="D343" s="6"/>
      <c r="E343" s="400"/>
      <c r="F343" s="400"/>
      <c r="G343" s="395"/>
      <c r="H343" s="395"/>
      <c r="I343" s="396"/>
      <c r="J343" s="396"/>
      <c r="K343" s="396"/>
      <c r="L343" s="396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</row>
    <row r="344" spans="1:26" ht="21" customHeight="1" x14ac:dyDescent="0.45">
      <c r="A344" s="6"/>
      <c r="B344" s="6"/>
      <c r="C344" s="6"/>
      <c r="D344" s="6"/>
      <c r="E344" s="400"/>
      <c r="F344" s="400"/>
      <c r="G344" s="395"/>
      <c r="H344" s="395"/>
      <c r="I344" s="396"/>
      <c r="J344" s="396"/>
      <c r="K344" s="396"/>
      <c r="L344" s="396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</row>
    <row r="345" spans="1:26" ht="21" customHeight="1" x14ac:dyDescent="0.45">
      <c r="A345" s="6"/>
      <c r="B345" s="6"/>
      <c r="C345" s="6"/>
      <c r="D345" s="6"/>
      <c r="E345" s="400"/>
      <c r="F345" s="400"/>
      <c r="G345" s="395"/>
      <c r="H345" s="395"/>
      <c r="I345" s="396"/>
      <c r="J345" s="396"/>
      <c r="K345" s="396"/>
      <c r="L345" s="396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</row>
    <row r="346" spans="1:26" ht="21" customHeight="1" x14ac:dyDescent="0.45">
      <c r="A346" s="6"/>
      <c r="B346" s="6"/>
      <c r="C346" s="6"/>
      <c r="D346" s="6"/>
      <c r="E346" s="400"/>
      <c r="F346" s="400"/>
      <c r="G346" s="395"/>
      <c r="H346" s="395"/>
      <c r="I346" s="396"/>
      <c r="J346" s="396"/>
      <c r="K346" s="396"/>
      <c r="L346" s="396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</row>
    <row r="347" spans="1:26" ht="21" customHeight="1" x14ac:dyDescent="0.45">
      <c r="A347" s="6"/>
      <c r="B347" s="6"/>
      <c r="C347" s="6"/>
      <c r="D347" s="6"/>
      <c r="E347" s="400"/>
      <c r="F347" s="400"/>
      <c r="G347" s="395"/>
      <c r="H347" s="395"/>
      <c r="I347" s="396"/>
      <c r="J347" s="396"/>
      <c r="K347" s="396"/>
      <c r="L347" s="396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</row>
    <row r="348" spans="1:26" ht="21" customHeight="1" x14ac:dyDescent="0.45">
      <c r="A348" s="6"/>
      <c r="B348" s="6"/>
      <c r="C348" s="6"/>
      <c r="D348" s="6"/>
      <c r="E348" s="400"/>
      <c r="F348" s="400"/>
      <c r="G348" s="395"/>
      <c r="H348" s="395"/>
      <c r="I348" s="396"/>
      <c r="J348" s="396"/>
      <c r="K348" s="396"/>
      <c r="L348" s="396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</row>
    <row r="349" spans="1:26" ht="21" customHeight="1" x14ac:dyDescent="0.45">
      <c r="A349" s="6"/>
      <c r="B349" s="6"/>
      <c r="C349" s="6"/>
      <c r="D349" s="6"/>
      <c r="E349" s="400"/>
      <c r="F349" s="400"/>
      <c r="G349" s="395"/>
      <c r="H349" s="395"/>
      <c r="I349" s="396"/>
      <c r="J349" s="396"/>
      <c r="K349" s="396"/>
      <c r="L349" s="396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</row>
    <row r="350" spans="1:26" ht="21" customHeight="1" x14ac:dyDescent="0.45">
      <c r="A350" s="6"/>
      <c r="B350" s="6"/>
      <c r="C350" s="6"/>
      <c r="D350" s="6"/>
      <c r="E350" s="400"/>
      <c r="F350" s="400"/>
      <c r="G350" s="395"/>
      <c r="H350" s="395"/>
      <c r="I350" s="396"/>
      <c r="J350" s="396"/>
      <c r="K350" s="396"/>
      <c r="L350" s="396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</row>
    <row r="351" spans="1:26" ht="21" customHeight="1" x14ac:dyDescent="0.45">
      <c r="A351" s="6"/>
      <c r="B351" s="6"/>
      <c r="C351" s="6"/>
      <c r="D351" s="6"/>
      <c r="E351" s="400"/>
      <c r="F351" s="400"/>
      <c r="G351" s="395"/>
      <c r="H351" s="395"/>
      <c r="I351" s="396"/>
      <c r="J351" s="396"/>
      <c r="K351" s="396"/>
      <c r="L351" s="396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</row>
    <row r="352" spans="1:26" ht="21" customHeight="1" x14ac:dyDescent="0.45">
      <c r="A352" s="6"/>
      <c r="B352" s="6"/>
      <c r="C352" s="6"/>
      <c r="D352" s="6"/>
      <c r="E352" s="400"/>
      <c r="F352" s="400"/>
      <c r="G352" s="395"/>
      <c r="H352" s="395"/>
      <c r="I352" s="396"/>
      <c r="J352" s="396"/>
      <c r="K352" s="396"/>
      <c r="L352" s="396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</row>
    <row r="353" spans="1:26" ht="21" customHeight="1" x14ac:dyDescent="0.45">
      <c r="A353" s="6"/>
      <c r="B353" s="6"/>
      <c r="C353" s="6"/>
      <c r="D353" s="6"/>
      <c r="E353" s="400"/>
      <c r="F353" s="400"/>
      <c r="G353" s="395"/>
      <c r="H353" s="395"/>
      <c r="I353" s="396"/>
      <c r="J353" s="396"/>
      <c r="K353" s="396"/>
      <c r="L353" s="396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</row>
    <row r="354" spans="1:26" ht="21" customHeight="1" x14ac:dyDescent="0.45">
      <c r="A354" s="6"/>
      <c r="B354" s="6"/>
      <c r="C354" s="6"/>
      <c r="D354" s="6"/>
      <c r="E354" s="400"/>
      <c r="F354" s="400"/>
      <c r="G354" s="395"/>
      <c r="H354" s="395"/>
      <c r="I354" s="396"/>
      <c r="J354" s="396"/>
      <c r="K354" s="396"/>
      <c r="L354" s="396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</row>
    <row r="355" spans="1:26" ht="21" customHeight="1" x14ac:dyDescent="0.45">
      <c r="A355" s="6"/>
      <c r="B355" s="6"/>
      <c r="C355" s="6"/>
      <c r="D355" s="6"/>
      <c r="E355" s="400"/>
      <c r="F355" s="400"/>
      <c r="G355" s="395"/>
      <c r="H355" s="395"/>
      <c r="I355" s="396"/>
      <c r="J355" s="396"/>
      <c r="K355" s="396"/>
      <c r="L355" s="396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</row>
    <row r="356" spans="1:26" ht="21" customHeight="1" x14ac:dyDescent="0.45">
      <c r="A356" s="6"/>
      <c r="B356" s="6"/>
      <c r="C356" s="6"/>
      <c r="D356" s="6"/>
      <c r="E356" s="400"/>
      <c r="F356" s="400"/>
      <c r="G356" s="395"/>
      <c r="H356" s="395"/>
      <c r="I356" s="396"/>
      <c r="J356" s="396"/>
      <c r="K356" s="396"/>
      <c r="L356" s="396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</row>
    <row r="357" spans="1:26" ht="21" customHeight="1" x14ac:dyDescent="0.45">
      <c r="A357" s="6"/>
      <c r="B357" s="6"/>
      <c r="C357" s="6"/>
      <c r="D357" s="6"/>
      <c r="E357" s="400"/>
      <c r="F357" s="400"/>
      <c r="G357" s="395"/>
      <c r="H357" s="395"/>
      <c r="I357" s="396"/>
      <c r="J357" s="396"/>
      <c r="K357" s="396"/>
      <c r="L357" s="396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</row>
    <row r="358" spans="1:26" ht="21" customHeight="1" x14ac:dyDescent="0.45">
      <c r="A358" s="6"/>
      <c r="B358" s="6"/>
      <c r="C358" s="6"/>
      <c r="D358" s="6"/>
      <c r="E358" s="400"/>
      <c r="F358" s="400"/>
      <c r="G358" s="395"/>
      <c r="H358" s="395"/>
      <c r="I358" s="396"/>
      <c r="J358" s="396"/>
      <c r="K358" s="396"/>
      <c r="L358" s="396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</row>
    <row r="359" spans="1:26" ht="21" customHeight="1" x14ac:dyDescent="0.45">
      <c r="A359" s="6"/>
      <c r="B359" s="6"/>
      <c r="C359" s="6"/>
      <c r="D359" s="6"/>
      <c r="E359" s="400"/>
      <c r="F359" s="400"/>
      <c r="G359" s="395"/>
      <c r="H359" s="395"/>
      <c r="I359" s="396"/>
      <c r="J359" s="396"/>
      <c r="K359" s="396"/>
      <c r="L359" s="396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</row>
    <row r="360" spans="1:26" ht="21" customHeight="1" x14ac:dyDescent="0.45">
      <c r="A360" s="6"/>
      <c r="B360" s="6"/>
      <c r="C360" s="6"/>
      <c r="D360" s="6"/>
      <c r="E360" s="400"/>
      <c r="F360" s="400"/>
      <c r="G360" s="395"/>
      <c r="H360" s="395"/>
      <c r="I360" s="396"/>
      <c r="J360" s="396"/>
      <c r="K360" s="396"/>
      <c r="L360" s="396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</row>
    <row r="361" spans="1:26" ht="21" customHeight="1" x14ac:dyDescent="0.45">
      <c r="A361" s="6"/>
      <c r="B361" s="6"/>
      <c r="C361" s="6"/>
      <c r="D361" s="6"/>
      <c r="E361" s="400"/>
      <c r="F361" s="400"/>
      <c r="G361" s="395"/>
      <c r="H361" s="395"/>
      <c r="I361" s="396"/>
      <c r="J361" s="396"/>
      <c r="K361" s="396"/>
      <c r="L361" s="396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</row>
    <row r="362" spans="1:26" ht="21" customHeight="1" x14ac:dyDescent="0.45">
      <c r="A362" s="6"/>
      <c r="B362" s="6"/>
      <c r="C362" s="6"/>
      <c r="D362" s="6"/>
      <c r="E362" s="400"/>
      <c r="F362" s="400"/>
      <c r="G362" s="395"/>
      <c r="H362" s="395"/>
      <c r="I362" s="396"/>
      <c r="J362" s="396"/>
      <c r="K362" s="396"/>
      <c r="L362" s="396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</row>
    <row r="363" spans="1:26" ht="21" customHeight="1" x14ac:dyDescent="0.45">
      <c r="A363" s="6"/>
      <c r="B363" s="6"/>
      <c r="C363" s="6"/>
      <c r="D363" s="6"/>
      <c r="E363" s="400"/>
      <c r="F363" s="400"/>
      <c r="G363" s="395"/>
      <c r="H363" s="395"/>
      <c r="I363" s="396"/>
      <c r="J363" s="396"/>
      <c r="K363" s="396"/>
      <c r="L363" s="396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</row>
    <row r="364" spans="1:26" ht="21" customHeight="1" x14ac:dyDescent="0.45">
      <c r="A364" s="6"/>
      <c r="B364" s="6"/>
      <c r="C364" s="6"/>
      <c r="D364" s="6"/>
      <c r="E364" s="400"/>
      <c r="F364" s="400"/>
      <c r="G364" s="395"/>
      <c r="H364" s="395"/>
      <c r="I364" s="396"/>
      <c r="J364" s="396"/>
      <c r="K364" s="396"/>
      <c r="L364" s="396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</row>
    <row r="365" spans="1:26" ht="21" customHeight="1" x14ac:dyDescent="0.45">
      <c r="A365" s="6"/>
      <c r="B365" s="6"/>
      <c r="C365" s="6"/>
      <c r="D365" s="6"/>
      <c r="E365" s="400"/>
      <c r="F365" s="400"/>
      <c r="G365" s="395"/>
      <c r="H365" s="395"/>
      <c r="I365" s="396"/>
      <c r="J365" s="396"/>
      <c r="K365" s="396"/>
      <c r="L365" s="396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</row>
    <row r="366" spans="1:26" ht="21" customHeight="1" x14ac:dyDescent="0.45">
      <c r="A366" s="6"/>
      <c r="B366" s="6"/>
      <c r="C366" s="6"/>
      <c r="D366" s="6"/>
      <c r="E366" s="400"/>
      <c r="F366" s="400"/>
      <c r="G366" s="395"/>
      <c r="H366" s="395"/>
      <c r="I366" s="396"/>
      <c r="J366" s="396"/>
      <c r="K366" s="396"/>
      <c r="L366" s="396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</row>
    <row r="367" spans="1:26" ht="21" customHeight="1" x14ac:dyDescent="0.45">
      <c r="A367" s="6"/>
      <c r="B367" s="6"/>
      <c r="C367" s="6"/>
      <c r="D367" s="6"/>
      <c r="E367" s="400"/>
      <c r="F367" s="400"/>
      <c r="G367" s="395"/>
      <c r="H367" s="395"/>
      <c r="I367" s="396"/>
      <c r="J367" s="396"/>
      <c r="K367" s="396"/>
      <c r="L367" s="396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</row>
    <row r="368" spans="1:26" ht="21" customHeight="1" x14ac:dyDescent="0.45">
      <c r="A368" s="6"/>
      <c r="B368" s="6"/>
      <c r="C368" s="6"/>
      <c r="D368" s="6"/>
      <c r="E368" s="400"/>
      <c r="F368" s="400"/>
      <c r="G368" s="395"/>
      <c r="H368" s="395"/>
      <c r="I368" s="396"/>
      <c r="J368" s="396"/>
      <c r="K368" s="396"/>
      <c r="L368" s="396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</row>
    <row r="369" spans="1:26" ht="21" customHeight="1" x14ac:dyDescent="0.45">
      <c r="A369" s="6"/>
      <c r="B369" s="6"/>
      <c r="C369" s="6"/>
      <c r="D369" s="6"/>
      <c r="E369" s="400"/>
      <c r="F369" s="400"/>
      <c r="G369" s="395"/>
      <c r="H369" s="395"/>
      <c r="I369" s="396"/>
      <c r="J369" s="396"/>
      <c r="K369" s="396"/>
      <c r="L369" s="396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</row>
    <row r="370" spans="1:26" ht="21" customHeight="1" x14ac:dyDescent="0.45">
      <c r="A370" s="6"/>
      <c r="B370" s="6"/>
      <c r="C370" s="6"/>
      <c r="D370" s="6"/>
      <c r="E370" s="400"/>
      <c r="F370" s="400"/>
      <c r="G370" s="395"/>
      <c r="H370" s="395"/>
      <c r="I370" s="396"/>
      <c r="J370" s="396"/>
      <c r="K370" s="396"/>
      <c r="L370" s="396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</row>
    <row r="371" spans="1:26" ht="21" customHeight="1" x14ac:dyDescent="0.45">
      <c r="A371" s="6"/>
      <c r="B371" s="6"/>
      <c r="C371" s="6"/>
      <c r="D371" s="6"/>
      <c r="E371" s="400"/>
      <c r="F371" s="400"/>
      <c r="G371" s="395"/>
      <c r="H371" s="395"/>
      <c r="I371" s="396"/>
      <c r="J371" s="396"/>
      <c r="K371" s="396"/>
      <c r="L371" s="396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</row>
    <row r="372" spans="1:26" ht="21" customHeight="1" x14ac:dyDescent="0.45">
      <c r="A372" s="6"/>
      <c r="B372" s="6"/>
      <c r="C372" s="6"/>
      <c r="D372" s="6"/>
      <c r="E372" s="400"/>
      <c r="F372" s="400"/>
      <c r="G372" s="395"/>
      <c r="H372" s="395"/>
      <c r="I372" s="396"/>
      <c r="J372" s="396"/>
      <c r="K372" s="396"/>
      <c r="L372" s="396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</row>
    <row r="373" spans="1:26" ht="21" customHeight="1" x14ac:dyDescent="0.45">
      <c r="A373" s="6"/>
      <c r="B373" s="6"/>
      <c r="C373" s="6"/>
      <c r="D373" s="6"/>
      <c r="E373" s="400"/>
      <c r="F373" s="400"/>
      <c r="G373" s="395"/>
      <c r="H373" s="395"/>
      <c r="I373" s="396"/>
      <c r="J373" s="396"/>
      <c r="K373" s="396"/>
      <c r="L373" s="396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</row>
    <row r="374" spans="1:26" ht="21" customHeight="1" x14ac:dyDescent="0.45">
      <c r="A374" s="6"/>
      <c r="B374" s="6"/>
      <c r="C374" s="6"/>
      <c r="D374" s="6"/>
      <c r="E374" s="400"/>
      <c r="F374" s="400"/>
      <c r="G374" s="395"/>
      <c r="H374" s="395"/>
      <c r="I374" s="396"/>
      <c r="J374" s="396"/>
      <c r="K374" s="396"/>
      <c r="L374" s="396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</row>
    <row r="375" spans="1:26" ht="21" customHeight="1" x14ac:dyDescent="0.45">
      <c r="A375" s="6"/>
      <c r="B375" s="6"/>
      <c r="C375" s="6"/>
      <c r="D375" s="6"/>
      <c r="E375" s="400"/>
      <c r="F375" s="400"/>
      <c r="G375" s="395"/>
      <c r="H375" s="395"/>
      <c r="I375" s="396"/>
      <c r="J375" s="396"/>
      <c r="K375" s="396"/>
      <c r="L375" s="396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</row>
    <row r="376" spans="1:26" ht="21" customHeight="1" x14ac:dyDescent="0.45">
      <c r="A376" s="6"/>
      <c r="B376" s="6"/>
      <c r="C376" s="6"/>
      <c r="D376" s="6"/>
      <c r="E376" s="400"/>
      <c r="F376" s="400"/>
      <c r="G376" s="395"/>
      <c r="H376" s="395"/>
      <c r="I376" s="396"/>
      <c r="J376" s="396"/>
      <c r="K376" s="396"/>
      <c r="L376" s="396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</row>
    <row r="377" spans="1:26" ht="21" customHeight="1" x14ac:dyDescent="0.45">
      <c r="A377" s="6"/>
      <c r="B377" s="6"/>
      <c r="C377" s="6"/>
      <c r="D377" s="6"/>
      <c r="E377" s="400"/>
      <c r="F377" s="400"/>
      <c r="G377" s="395"/>
      <c r="H377" s="395"/>
      <c r="I377" s="396"/>
      <c r="J377" s="396"/>
      <c r="K377" s="396"/>
      <c r="L377" s="396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</row>
    <row r="378" spans="1:26" ht="21" customHeight="1" x14ac:dyDescent="0.45">
      <c r="A378" s="6"/>
      <c r="B378" s="6"/>
      <c r="C378" s="6"/>
      <c r="D378" s="6"/>
      <c r="E378" s="400"/>
      <c r="F378" s="400"/>
      <c r="G378" s="395"/>
      <c r="H378" s="395"/>
      <c r="I378" s="396"/>
      <c r="J378" s="396"/>
      <c r="K378" s="396"/>
      <c r="L378" s="396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</row>
    <row r="379" spans="1:26" ht="21" customHeight="1" x14ac:dyDescent="0.45">
      <c r="A379" s="6"/>
      <c r="B379" s="6"/>
      <c r="C379" s="6"/>
      <c r="D379" s="6"/>
      <c r="E379" s="400"/>
      <c r="F379" s="400"/>
      <c r="G379" s="395"/>
      <c r="H379" s="395"/>
      <c r="I379" s="396"/>
      <c r="J379" s="396"/>
      <c r="K379" s="396"/>
      <c r="L379" s="396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</row>
    <row r="380" spans="1:26" ht="21" customHeight="1" x14ac:dyDescent="0.45">
      <c r="A380" s="6"/>
      <c r="B380" s="6"/>
      <c r="C380" s="6"/>
      <c r="D380" s="6"/>
      <c r="E380" s="400"/>
      <c r="F380" s="400"/>
      <c r="G380" s="395"/>
      <c r="H380" s="395"/>
      <c r="I380" s="396"/>
      <c r="J380" s="396"/>
      <c r="K380" s="396"/>
      <c r="L380" s="396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</row>
    <row r="381" spans="1:26" ht="21" customHeight="1" x14ac:dyDescent="0.45">
      <c r="A381" s="6"/>
      <c r="B381" s="6"/>
      <c r="C381" s="6"/>
      <c r="D381" s="6"/>
      <c r="E381" s="400"/>
      <c r="F381" s="400"/>
      <c r="G381" s="395"/>
      <c r="H381" s="395"/>
      <c r="I381" s="396"/>
      <c r="J381" s="396"/>
      <c r="K381" s="396"/>
      <c r="L381" s="396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</row>
    <row r="382" spans="1:26" ht="21" customHeight="1" x14ac:dyDescent="0.45">
      <c r="A382" s="6"/>
      <c r="B382" s="6"/>
      <c r="C382" s="6"/>
      <c r="D382" s="6"/>
      <c r="E382" s="400"/>
      <c r="F382" s="400"/>
      <c r="G382" s="395"/>
      <c r="H382" s="395"/>
      <c r="I382" s="396"/>
      <c r="J382" s="396"/>
      <c r="K382" s="396"/>
      <c r="L382" s="396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</row>
    <row r="383" spans="1:26" ht="21" customHeight="1" x14ac:dyDescent="0.45">
      <c r="A383" s="6"/>
      <c r="B383" s="6"/>
      <c r="C383" s="6"/>
      <c r="D383" s="6"/>
      <c r="E383" s="400"/>
      <c r="F383" s="400"/>
      <c r="G383" s="395"/>
      <c r="H383" s="395"/>
      <c r="I383" s="396"/>
      <c r="J383" s="396"/>
      <c r="K383" s="396"/>
      <c r="L383" s="396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</row>
    <row r="384" spans="1:26" ht="21" customHeight="1" x14ac:dyDescent="0.45">
      <c r="A384" s="6"/>
      <c r="B384" s="6"/>
      <c r="C384" s="6"/>
      <c r="D384" s="6"/>
      <c r="E384" s="400"/>
      <c r="F384" s="400"/>
      <c r="G384" s="395"/>
      <c r="H384" s="395"/>
      <c r="I384" s="396"/>
      <c r="J384" s="396"/>
      <c r="K384" s="396"/>
      <c r="L384" s="396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</row>
    <row r="385" spans="1:26" ht="21" customHeight="1" x14ac:dyDescent="0.45">
      <c r="A385" s="6"/>
      <c r="B385" s="6"/>
      <c r="C385" s="6"/>
      <c r="D385" s="6"/>
      <c r="E385" s="400"/>
      <c r="F385" s="400"/>
      <c r="G385" s="395"/>
      <c r="H385" s="395"/>
      <c r="I385" s="396"/>
      <c r="J385" s="396"/>
      <c r="K385" s="396"/>
      <c r="L385" s="396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</row>
    <row r="386" spans="1:26" ht="21" customHeight="1" x14ac:dyDescent="0.45">
      <c r="A386" s="6"/>
      <c r="B386" s="6"/>
      <c r="C386" s="6"/>
      <c r="D386" s="6"/>
      <c r="E386" s="400"/>
      <c r="F386" s="400"/>
      <c r="G386" s="395"/>
      <c r="H386" s="395"/>
      <c r="I386" s="396"/>
      <c r="J386" s="396"/>
      <c r="K386" s="396"/>
      <c r="L386" s="396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</row>
    <row r="387" spans="1:26" ht="21" customHeight="1" x14ac:dyDescent="0.45">
      <c r="A387" s="6"/>
      <c r="B387" s="6"/>
      <c r="C387" s="6"/>
      <c r="D387" s="6"/>
      <c r="E387" s="400"/>
      <c r="F387" s="400"/>
      <c r="G387" s="395"/>
      <c r="H387" s="395"/>
      <c r="I387" s="396"/>
      <c r="J387" s="396"/>
      <c r="K387" s="396"/>
      <c r="L387" s="396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</row>
    <row r="388" spans="1:26" ht="21" customHeight="1" x14ac:dyDescent="0.45">
      <c r="A388" s="6"/>
      <c r="B388" s="6"/>
      <c r="C388" s="6"/>
      <c r="D388" s="6"/>
      <c r="E388" s="400"/>
      <c r="F388" s="400"/>
      <c r="G388" s="395"/>
      <c r="H388" s="395"/>
      <c r="I388" s="396"/>
      <c r="J388" s="396"/>
      <c r="K388" s="396"/>
      <c r="L388" s="396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</row>
    <row r="389" spans="1:26" ht="21" customHeight="1" x14ac:dyDescent="0.45">
      <c r="A389" s="6"/>
      <c r="B389" s="6"/>
      <c r="C389" s="6"/>
      <c r="D389" s="6"/>
      <c r="E389" s="400"/>
      <c r="F389" s="400"/>
      <c r="G389" s="395"/>
      <c r="H389" s="395"/>
      <c r="I389" s="396"/>
      <c r="J389" s="396"/>
      <c r="K389" s="396"/>
      <c r="L389" s="396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</row>
    <row r="390" spans="1:26" ht="21" customHeight="1" x14ac:dyDescent="0.45">
      <c r="A390" s="6"/>
      <c r="B390" s="6"/>
      <c r="C390" s="6"/>
      <c r="D390" s="6"/>
      <c r="E390" s="400"/>
      <c r="F390" s="400"/>
      <c r="G390" s="395"/>
      <c r="H390" s="395"/>
      <c r="I390" s="396"/>
      <c r="J390" s="396"/>
      <c r="K390" s="396"/>
      <c r="L390" s="396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</row>
    <row r="391" spans="1:26" ht="21" customHeight="1" x14ac:dyDescent="0.45">
      <c r="A391" s="6"/>
      <c r="B391" s="6"/>
      <c r="C391" s="6"/>
      <c r="D391" s="6"/>
      <c r="E391" s="400"/>
      <c r="F391" s="400"/>
      <c r="G391" s="395"/>
      <c r="H391" s="395"/>
      <c r="I391" s="396"/>
      <c r="J391" s="396"/>
      <c r="K391" s="396"/>
      <c r="L391" s="396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</row>
    <row r="392" spans="1:26" ht="21" customHeight="1" x14ac:dyDescent="0.45">
      <c r="A392" s="6"/>
      <c r="B392" s="6"/>
      <c r="C392" s="6"/>
      <c r="D392" s="6"/>
      <c r="E392" s="400"/>
      <c r="F392" s="400"/>
      <c r="G392" s="395"/>
      <c r="H392" s="395"/>
      <c r="I392" s="396"/>
      <c r="J392" s="396"/>
      <c r="K392" s="396"/>
      <c r="L392" s="396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</row>
    <row r="393" spans="1:26" ht="21" customHeight="1" x14ac:dyDescent="0.45">
      <c r="A393" s="6"/>
      <c r="B393" s="6"/>
      <c r="C393" s="6"/>
      <c r="D393" s="6"/>
      <c r="E393" s="400"/>
      <c r="F393" s="400"/>
      <c r="G393" s="395"/>
      <c r="H393" s="395"/>
      <c r="I393" s="396"/>
      <c r="J393" s="396"/>
      <c r="K393" s="396"/>
      <c r="L393" s="396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</row>
    <row r="394" spans="1:26" ht="21" customHeight="1" x14ac:dyDescent="0.45">
      <c r="A394" s="6"/>
      <c r="B394" s="6"/>
      <c r="C394" s="6"/>
      <c r="D394" s="6"/>
      <c r="E394" s="400"/>
      <c r="F394" s="400"/>
      <c r="G394" s="395"/>
      <c r="H394" s="395"/>
      <c r="I394" s="396"/>
      <c r="J394" s="396"/>
      <c r="K394" s="396"/>
      <c r="L394" s="396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</row>
    <row r="395" spans="1:26" ht="21" customHeight="1" x14ac:dyDescent="0.45">
      <c r="A395" s="6"/>
      <c r="B395" s="6"/>
      <c r="C395" s="6"/>
      <c r="D395" s="6"/>
      <c r="E395" s="400"/>
      <c r="F395" s="400"/>
      <c r="G395" s="395"/>
      <c r="H395" s="395"/>
      <c r="I395" s="396"/>
      <c r="J395" s="396"/>
      <c r="K395" s="396"/>
      <c r="L395" s="396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</row>
    <row r="396" spans="1:26" ht="21" customHeight="1" x14ac:dyDescent="0.45">
      <c r="A396" s="6"/>
      <c r="B396" s="6"/>
      <c r="C396" s="6"/>
      <c r="D396" s="6"/>
      <c r="E396" s="400"/>
      <c r="F396" s="400"/>
      <c r="G396" s="395"/>
      <c r="H396" s="395"/>
      <c r="I396" s="396"/>
      <c r="J396" s="396"/>
      <c r="K396" s="396"/>
      <c r="L396" s="396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</row>
    <row r="397" spans="1:26" ht="21" customHeight="1" x14ac:dyDescent="0.45">
      <c r="A397" s="6"/>
      <c r="B397" s="6"/>
      <c r="C397" s="6"/>
      <c r="D397" s="6"/>
      <c r="E397" s="400"/>
      <c r="F397" s="400"/>
      <c r="G397" s="395"/>
      <c r="H397" s="395"/>
      <c r="I397" s="396"/>
      <c r="J397" s="396"/>
      <c r="K397" s="396"/>
      <c r="L397" s="396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</row>
    <row r="398" spans="1:26" ht="21" customHeight="1" x14ac:dyDescent="0.45">
      <c r="A398" s="6"/>
      <c r="B398" s="6"/>
      <c r="C398" s="6"/>
      <c r="D398" s="6"/>
      <c r="E398" s="400"/>
      <c r="F398" s="400"/>
      <c r="G398" s="395"/>
      <c r="H398" s="395"/>
      <c r="I398" s="396"/>
      <c r="J398" s="396"/>
      <c r="K398" s="396"/>
      <c r="L398" s="396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</row>
    <row r="399" spans="1:26" ht="21" customHeight="1" x14ac:dyDescent="0.45">
      <c r="A399" s="6"/>
      <c r="B399" s="6"/>
      <c r="C399" s="6"/>
      <c r="D399" s="6"/>
      <c r="E399" s="400"/>
      <c r="F399" s="400"/>
      <c r="G399" s="395"/>
      <c r="H399" s="395"/>
      <c r="I399" s="396"/>
      <c r="J399" s="396"/>
      <c r="K399" s="396"/>
      <c r="L399" s="396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</row>
    <row r="400" spans="1:26" ht="21" customHeight="1" x14ac:dyDescent="0.45">
      <c r="A400" s="6"/>
      <c r="B400" s="6"/>
      <c r="C400" s="6"/>
      <c r="D400" s="6"/>
      <c r="E400" s="400"/>
      <c r="F400" s="400"/>
      <c r="G400" s="395"/>
      <c r="H400" s="395"/>
      <c r="I400" s="396"/>
      <c r="J400" s="396"/>
      <c r="K400" s="396"/>
      <c r="L400" s="396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</row>
    <row r="401" spans="1:26" ht="21" customHeight="1" x14ac:dyDescent="0.45">
      <c r="A401" s="6"/>
      <c r="B401" s="6"/>
      <c r="C401" s="6"/>
      <c r="D401" s="6"/>
      <c r="E401" s="400"/>
      <c r="F401" s="400"/>
      <c r="G401" s="395"/>
      <c r="H401" s="395"/>
      <c r="I401" s="396"/>
      <c r="J401" s="396"/>
      <c r="K401" s="396"/>
      <c r="L401" s="396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</row>
    <row r="402" spans="1:26" ht="21" customHeight="1" x14ac:dyDescent="0.45">
      <c r="A402" s="6"/>
      <c r="B402" s="6"/>
      <c r="C402" s="6"/>
      <c r="D402" s="6"/>
      <c r="E402" s="400"/>
      <c r="F402" s="400"/>
      <c r="G402" s="395"/>
      <c r="H402" s="395"/>
      <c r="I402" s="396"/>
      <c r="J402" s="396"/>
      <c r="K402" s="396"/>
      <c r="L402" s="396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</row>
    <row r="403" spans="1:26" ht="21" customHeight="1" x14ac:dyDescent="0.45">
      <c r="A403" s="6"/>
      <c r="B403" s="6"/>
      <c r="C403" s="6"/>
      <c r="D403" s="6"/>
      <c r="E403" s="400"/>
      <c r="F403" s="400"/>
      <c r="G403" s="395"/>
      <c r="H403" s="395"/>
      <c r="I403" s="396"/>
      <c r="J403" s="396"/>
      <c r="K403" s="396"/>
      <c r="L403" s="396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</row>
    <row r="404" spans="1:26" ht="21" customHeight="1" x14ac:dyDescent="0.45">
      <c r="A404" s="6"/>
      <c r="B404" s="6"/>
      <c r="C404" s="6"/>
      <c r="D404" s="6"/>
      <c r="E404" s="400"/>
      <c r="F404" s="400"/>
      <c r="G404" s="395"/>
      <c r="H404" s="395"/>
      <c r="I404" s="396"/>
      <c r="J404" s="396"/>
      <c r="K404" s="396"/>
      <c r="L404" s="396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</row>
    <row r="405" spans="1:26" ht="21" customHeight="1" x14ac:dyDescent="0.45">
      <c r="A405" s="6"/>
      <c r="B405" s="6"/>
      <c r="C405" s="6"/>
      <c r="D405" s="6"/>
      <c r="E405" s="400"/>
      <c r="F405" s="400"/>
      <c r="G405" s="395"/>
      <c r="H405" s="395"/>
      <c r="I405" s="396"/>
      <c r="J405" s="396"/>
      <c r="K405" s="396"/>
      <c r="L405" s="396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</row>
    <row r="406" spans="1:26" ht="21" customHeight="1" x14ac:dyDescent="0.45">
      <c r="A406" s="6"/>
      <c r="B406" s="6"/>
      <c r="C406" s="6"/>
      <c r="D406" s="6"/>
      <c r="E406" s="400"/>
      <c r="F406" s="400"/>
      <c r="G406" s="395"/>
      <c r="H406" s="395"/>
      <c r="I406" s="396"/>
      <c r="J406" s="396"/>
      <c r="K406" s="396"/>
      <c r="L406" s="396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</row>
    <row r="407" spans="1:26" ht="21" customHeight="1" x14ac:dyDescent="0.45">
      <c r="A407" s="6"/>
      <c r="B407" s="6"/>
      <c r="C407" s="6"/>
      <c r="D407" s="6"/>
      <c r="E407" s="400"/>
      <c r="F407" s="400"/>
      <c r="G407" s="395"/>
      <c r="H407" s="395"/>
      <c r="I407" s="396"/>
      <c r="J407" s="396"/>
      <c r="K407" s="396"/>
      <c r="L407" s="396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</row>
    <row r="408" spans="1:26" ht="21" customHeight="1" x14ac:dyDescent="0.45">
      <c r="A408" s="6"/>
      <c r="B408" s="6"/>
      <c r="C408" s="6"/>
      <c r="D408" s="6"/>
      <c r="E408" s="400"/>
      <c r="F408" s="400"/>
      <c r="G408" s="395"/>
      <c r="H408" s="395"/>
      <c r="I408" s="396"/>
      <c r="J408" s="396"/>
      <c r="K408" s="396"/>
      <c r="L408" s="396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</row>
    <row r="409" spans="1:26" ht="21" customHeight="1" x14ac:dyDescent="0.45">
      <c r="A409" s="6"/>
      <c r="B409" s="6"/>
      <c r="C409" s="6"/>
      <c r="D409" s="6"/>
      <c r="E409" s="400"/>
      <c r="F409" s="400"/>
      <c r="G409" s="395"/>
      <c r="H409" s="395"/>
      <c r="I409" s="396"/>
      <c r="J409" s="396"/>
      <c r="K409" s="396"/>
      <c r="L409" s="396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</row>
    <row r="410" spans="1:26" ht="21" customHeight="1" x14ac:dyDescent="0.45">
      <c r="A410" s="6"/>
      <c r="B410" s="6"/>
      <c r="C410" s="6"/>
      <c r="D410" s="6"/>
      <c r="E410" s="400"/>
      <c r="F410" s="400"/>
      <c r="G410" s="395"/>
      <c r="H410" s="395"/>
      <c r="I410" s="396"/>
      <c r="J410" s="396"/>
      <c r="K410" s="396"/>
      <c r="L410" s="396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</row>
    <row r="411" spans="1:26" ht="21" customHeight="1" x14ac:dyDescent="0.45">
      <c r="A411" s="6"/>
      <c r="B411" s="6"/>
      <c r="C411" s="6"/>
      <c r="D411" s="6"/>
      <c r="E411" s="400"/>
      <c r="F411" s="400"/>
      <c r="G411" s="395"/>
      <c r="H411" s="395"/>
      <c r="I411" s="396"/>
      <c r="J411" s="396"/>
      <c r="K411" s="396"/>
      <c r="L411" s="396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</row>
    <row r="412" spans="1:26" ht="21" customHeight="1" x14ac:dyDescent="0.45">
      <c r="A412" s="6"/>
      <c r="B412" s="6"/>
      <c r="C412" s="6"/>
      <c r="D412" s="6"/>
      <c r="E412" s="400"/>
      <c r="F412" s="400"/>
      <c r="G412" s="395"/>
      <c r="H412" s="395"/>
      <c r="I412" s="396"/>
      <c r="J412" s="396"/>
      <c r="K412" s="396"/>
      <c r="L412" s="396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</row>
    <row r="413" spans="1:26" ht="21" customHeight="1" x14ac:dyDescent="0.45">
      <c r="A413" s="6"/>
      <c r="B413" s="6"/>
      <c r="C413" s="6"/>
      <c r="D413" s="6"/>
      <c r="E413" s="400"/>
      <c r="F413" s="400"/>
      <c r="G413" s="395"/>
      <c r="H413" s="395"/>
      <c r="I413" s="396"/>
      <c r="J413" s="396"/>
      <c r="K413" s="396"/>
      <c r="L413" s="396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</row>
    <row r="414" spans="1:26" ht="21" customHeight="1" x14ac:dyDescent="0.45">
      <c r="A414" s="6"/>
      <c r="B414" s="6"/>
      <c r="C414" s="6"/>
      <c r="D414" s="6"/>
      <c r="E414" s="400"/>
      <c r="F414" s="400"/>
      <c r="G414" s="395"/>
      <c r="H414" s="395"/>
      <c r="I414" s="396"/>
      <c r="J414" s="396"/>
      <c r="K414" s="396"/>
      <c r="L414" s="396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</row>
    <row r="415" spans="1:26" ht="21" customHeight="1" x14ac:dyDescent="0.45">
      <c r="A415" s="6"/>
      <c r="B415" s="6"/>
      <c r="C415" s="6"/>
      <c r="D415" s="6"/>
      <c r="E415" s="400"/>
      <c r="F415" s="400"/>
      <c r="G415" s="395"/>
      <c r="H415" s="395"/>
      <c r="I415" s="396"/>
      <c r="J415" s="396"/>
      <c r="K415" s="396"/>
      <c r="L415" s="396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</row>
    <row r="416" spans="1:26" ht="21" customHeight="1" x14ac:dyDescent="0.45">
      <c r="A416" s="6"/>
      <c r="B416" s="6"/>
      <c r="C416" s="6"/>
      <c r="D416" s="6"/>
      <c r="E416" s="400"/>
      <c r="F416" s="400"/>
      <c r="G416" s="395"/>
      <c r="H416" s="395"/>
      <c r="I416" s="396"/>
      <c r="J416" s="396"/>
      <c r="K416" s="396"/>
      <c r="L416" s="396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</row>
    <row r="417" spans="1:26" ht="21" customHeight="1" x14ac:dyDescent="0.45">
      <c r="A417" s="6"/>
      <c r="B417" s="6"/>
      <c r="C417" s="6"/>
      <c r="D417" s="6"/>
      <c r="E417" s="400"/>
      <c r="F417" s="400"/>
      <c r="G417" s="395"/>
      <c r="H417" s="395"/>
      <c r="I417" s="396"/>
      <c r="J417" s="396"/>
      <c r="K417" s="396"/>
      <c r="L417" s="396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</row>
    <row r="418" spans="1:26" ht="21" customHeight="1" x14ac:dyDescent="0.45">
      <c r="A418" s="6"/>
      <c r="B418" s="6"/>
      <c r="C418" s="6"/>
      <c r="D418" s="6"/>
      <c r="E418" s="400"/>
      <c r="F418" s="400"/>
      <c r="G418" s="395"/>
      <c r="H418" s="395"/>
      <c r="I418" s="396"/>
      <c r="J418" s="396"/>
      <c r="K418" s="396"/>
      <c r="L418" s="396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</row>
    <row r="419" spans="1:26" ht="21" customHeight="1" x14ac:dyDescent="0.45">
      <c r="A419" s="6"/>
      <c r="B419" s="6"/>
      <c r="C419" s="6"/>
      <c r="D419" s="6"/>
      <c r="E419" s="400"/>
      <c r="F419" s="400"/>
      <c r="G419" s="395"/>
      <c r="H419" s="395"/>
      <c r="I419" s="396"/>
      <c r="J419" s="396"/>
      <c r="K419" s="396"/>
      <c r="L419" s="396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</row>
    <row r="420" spans="1:26" ht="21" customHeight="1" x14ac:dyDescent="0.45">
      <c r="A420" s="6"/>
      <c r="B420" s="6"/>
      <c r="C420" s="6"/>
      <c r="D420" s="6"/>
      <c r="E420" s="400"/>
      <c r="F420" s="400"/>
      <c r="G420" s="395"/>
      <c r="H420" s="395"/>
      <c r="I420" s="396"/>
      <c r="J420" s="396"/>
      <c r="K420" s="396"/>
      <c r="L420" s="396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</row>
    <row r="421" spans="1:26" ht="21" customHeight="1" x14ac:dyDescent="0.45">
      <c r="A421" s="6"/>
      <c r="B421" s="6"/>
      <c r="C421" s="6"/>
      <c r="D421" s="6"/>
      <c r="E421" s="400"/>
      <c r="F421" s="400"/>
      <c r="G421" s="395"/>
      <c r="H421" s="395"/>
      <c r="I421" s="396"/>
      <c r="J421" s="396"/>
      <c r="K421" s="396"/>
      <c r="L421" s="396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</row>
    <row r="422" spans="1:26" ht="21" customHeight="1" x14ac:dyDescent="0.45">
      <c r="A422" s="6"/>
      <c r="B422" s="6"/>
      <c r="C422" s="6"/>
      <c r="D422" s="6"/>
      <c r="E422" s="400"/>
      <c r="F422" s="400"/>
      <c r="G422" s="395"/>
      <c r="H422" s="395"/>
      <c r="I422" s="396"/>
      <c r="J422" s="396"/>
      <c r="K422" s="396"/>
      <c r="L422" s="396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</row>
    <row r="423" spans="1:26" ht="21" customHeight="1" x14ac:dyDescent="0.45">
      <c r="A423" s="6"/>
      <c r="B423" s="6"/>
      <c r="C423" s="6"/>
      <c r="D423" s="6"/>
      <c r="E423" s="400"/>
      <c r="F423" s="400"/>
      <c r="G423" s="395"/>
      <c r="H423" s="395"/>
      <c r="I423" s="396"/>
      <c r="J423" s="396"/>
      <c r="K423" s="396"/>
      <c r="L423" s="396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</row>
    <row r="424" spans="1:26" ht="21" customHeight="1" x14ac:dyDescent="0.45">
      <c r="A424" s="6"/>
      <c r="B424" s="6"/>
      <c r="C424" s="6"/>
      <c r="D424" s="6"/>
      <c r="E424" s="400"/>
      <c r="F424" s="400"/>
      <c r="G424" s="395"/>
      <c r="H424" s="395"/>
      <c r="I424" s="396"/>
      <c r="J424" s="396"/>
      <c r="K424" s="396"/>
      <c r="L424" s="396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</row>
    <row r="425" spans="1:26" ht="21" customHeight="1" x14ac:dyDescent="0.45">
      <c r="A425" s="6"/>
      <c r="B425" s="6"/>
      <c r="C425" s="6"/>
      <c r="D425" s="6"/>
      <c r="E425" s="400"/>
      <c r="F425" s="400"/>
      <c r="G425" s="395"/>
      <c r="H425" s="395"/>
      <c r="I425" s="396"/>
      <c r="J425" s="396"/>
      <c r="K425" s="396"/>
      <c r="L425" s="396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</row>
    <row r="426" spans="1:26" ht="21" customHeight="1" x14ac:dyDescent="0.45">
      <c r="A426" s="6"/>
      <c r="B426" s="6"/>
      <c r="C426" s="6"/>
      <c r="D426" s="6"/>
      <c r="E426" s="400"/>
      <c r="F426" s="400"/>
      <c r="G426" s="395"/>
      <c r="H426" s="395"/>
      <c r="I426" s="396"/>
      <c r="J426" s="396"/>
      <c r="K426" s="396"/>
      <c r="L426" s="396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</row>
    <row r="427" spans="1:26" ht="21" customHeight="1" x14ac:dyDescent="0.45">
      <c r="A427" s="6"/>
      <c r="B427" s="6"/>
      <c r="C427" s="6"/>
      <c r="D427" s="6"/>
      <c r="E427" s="400"/>
      <c r="F427" s="400"/>
      <c r="G427" s="395"/>
      <c r="H427" s="395"/>
      <c r="I427" s="396"/>
      <c r="J427" s="396"/>
      <c r="K427" s="396"/>
      <c r="L427" s="396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</row>
    <row r="428" spans="1:26" ht="21" customHeight="1" x14ac:dyDescent="0.45">
      <c r="A428" s="6"/>
      <c r="B428" s="6"/>
      <c r="C428" s="6"/>
      <c r="D428" s="6"/>
      <c r="E428" s="400"/>
      <c r="F428" s="400"/>
      <c r="G428" s="395"/>
      <c r="H428" s="395"/>
      <c r="I428" s="396"/>
      <c r="J428" s="396"/>
      <c r="K428" s="396"/>
      <c r="L428" s="396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</row>
    <row r="429" spans="1:26" ht="21" customHeight="1" x14ac:dyDescent="0.45">
      <c r="A429" s="6"/>
      <c r="B429" s="6"/>
      <c r="C429" s="6"/>
      <c r="D429" s="6"/>
      <c r="E429" s="400"/>
      <c r="F429" s="400"/>
      <c r="G429" s="395"/>
      <c r="H429" s="395"/>
      <c r="I429" s="396"/>
      <c r="J429" s="396"/>
      <c r="K429" s="396"/>
      <c r="L429" s="396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</row>
    <row r="430" spans="1:26" ht="21" customHeight="1" x14ac:dyDescent="0.45">
      <c r="A430" s="6"/>
      <c r="B430" s="6"/>
      <c r="C430" s="6"/>
      <c r="D430" s="6"/>
      <c r="E430" s="400"/>
      <c r="F430" s="400"/>
      <c r="G430" s="395"/>
      <c r="H430" s="395"/>
      <c r="I430" s="396"/>
      <c r="J430" s="396"/>
      <c r="K430" s="396"/>
      <c r="L430" s="396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</row>
    <row r="431" spans="1:26" ht="21" customHeight="1" x14ac:dyDescent="0.45">
      <c r="A431" s="6"/>
      <c r="B431" s="6"/>
      <c r="C431" s="6"/>
      <c r="D431" s="6"/>
      <c r="E431" s="400"/>
      <c r="F431" s="400"/>
      <c r="G431" s="395"/>
      <c r="H431" s="395"/>
      <c r="I431" s="396"/>
      <c r="J431" s="396"/>
      <c r="K431" s="396"/>
      <c r="L431" s="396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</row>
    <row r="432" spans="1:26" ht="21" customHeight="1" x14ac:dyDescent="0.45">
      <c r="A432" s="6"/>
      <c r="B432" s="6"/>
      <c r="C432" s="6"/>
      <c r="D432" s="6"/>
      <c r="E432" s="400"/>
      <c r="F432" s="400"/>
      <c r="G432" s="395"/>
      <c r="H432" s="395"/>
      <c r="I432" s="396"/>
      <c r="J432" s="396"/>
      <c r="K432" s="396"/>
      <c r="L432" s="396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</row>
    <row r="433" spans="1:26" ht="21" customHeight="1" x14ac:dyDescent="0.45">
      <c r="A433" s="6"/>
      <c r="B433" s="6"/>
      <c r="C433" s="6"/>
      <c r="D433" s="6"/>
      <c r="E433" s="400"/>
      <c r="F433" s="400"/>
      <c r="G433" s="395"/>
      <c r="H433" s="395"/>
      <c r="I433" s="396"/>
      <c r="J433" s="396"/>
      <c r="K433" s="396"/>
      <c r="L433" s="396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</row>
    <row r="434" spans="1:26" ht="21" customHeight="1" x14ac:dyDescent="0.45">
      <c r="A434" s="6"/>
      <c r="B434" s="6"/>
      <c r="C434" s="6"/>
      <c r="D434" s="6"/>
      <c r="E434" s="400"/>
      <c r="F434" s="400"/>
      <c r="G434" s="395"/>
      <c r="H434" s="395"/>
      <c r="I434" s="396"/>
      <c r="J434" s="396"/>
      <c r="K434" s="396"/>
      <c r="L434" s="396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</row>
    <row r="435" spans="1:26" ht="21" customHeight="1" x14ac:dyDescent="0.45">
      <c r="A435" s="6"/>
      <c r="B435" s="6"/>
      <c r="C435" s="6"/>
      <c r="D435" s="6"/>
      <c r="E435" s="400"/>
      <c r="F435" s="400"/>
      <c r="G435" s="395"/>
      <c r="H435" s="395"/>
      <c r="I435" s="396"/>
      <c r="J435" s="396"/>
      <c r="K435" s="396"/>
      <c r="L435" s="396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</row>
    <row r="436" spans="1:26" ht="21" customHeight="1" x14ac:dyDescent="0.45">
      <c r="A436" s="6"/>
      <c r="B436" s="6"/>
      <c r="C436" s="6"/>
      <c r="D436" s="6"/>
      <c r="E436" s="400"/>
      <c r="F436" s="400"/>
      <c r="G436" s="395"/>
      <c r="H436" s="395"/>
      <c r="I436" s="396"/>
      <c r="J436" s="396"/>
      <c r="K436" s="396"/>
      <c r="L436" s="396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</row>
    <row r="437" spans="1:26" ht="21" customHeight="1" x14ac:dyDescent="0.45">
      <c r="A437" s="6"/>
      <c r="B437" s="6"/>
      <c r="C437" s="6"/>
      <c r="D437" s="6"/>
      <c r="E437" s="400"/>
      <c r="F437" s="400"/>
      <c r="G437" s="395"/>
      <c r="H437" s="395"/>
      <c r="I437" s="396"/>
      <c r="J437" s="396"/>
      <c r="K437" s="396"/>
      <c r="L437" s="396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</row>
    <row r="438" spans="1:26" ht="21" customHeight="1" x14ac:dyDescent="0.45">
      <c r="A438" s="6"/>
      <c r="B438" s="6"/>
      <c r="C438" s="6"/>
      <c r="D438" s="6"/>
      <c r="E438" s="400"/>
      <c r="F438" s="400"/>
      <c r="G438" s="395"/>
      <c r="H438" s="395"/>
      <c r="I438" s="396"/>
      <c r="J438" s="396"/>
      <c r="K438" s="396"/>
      <c r="L438" s="396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</row>
    <row r="439" spans="1:26" ht="21" customHeight="1" x14ac:dyDescent="0.45">
      <c r="A439" s="6"/>
      <c r="B439" s="6"/>
      <c r="C439" s="6"/>
      <c r="D439" s="6"/>
      <c r="E439" s="400"/>
      <c r="F439" s="400"/>
      <c r="G439" s="395"/>
      <c r="H439" s="395"/>
      <c r="I439" s="396"/>
      <c r="J439" s="396"/>
      <c r="K439" s="396"/>
      <c r="L439" s="396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</row>
    <row r="440" spans="1:26" ht="21" customHeight="1" x14ac:dyDescent="0.45">
      <c r="A440" s="6"/>
      <c r="B440" s="6"/>
      <c r="C440" s="6"/>
      <c r="D440" s="6"/>
      <c r="E440" s="400"/>
      <c r="F440" s="400"/>
      <c r="G440" s="395"/>
      <c r="H440" s="395"/>
      <c r="I440" s="396"/>
      <c r="J440" s="396"/>
      <c r="K440" s="396"/>
      <c r="L440" s="396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</row>
    <row r="441" spans="1:26" ht="21" customHeight="1" x14ac:dyDescent="0.45">
      <c r="A441" s="6"/>
      <c r="B441" s="6"/>
      <c r="C441" s="6"/>
      <c r="D441" s="6"/>
      <c r="E441" s="400"/>
      <c r="F441" s="400"/>
      <c r="G441" s="395"/>
      <c r="H441" s="395"/>
      <c r="I441" s="396"/>
      <c r="J441" s="396"/>
      <c r="K441" s="396"/>
      <c r="L441" s="396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</row>
    <row r="442" spans="1:26" ht="21" customHeight="1" x14ac:dyDescent="0.45">
      <c r="A442" s="6"/>
      <c r="B442" s="6"/>
      <c r="C442" s="6"/>
      <c r="D442" s="6"/>
      <c r="E442" s="400"/>
      <c r="F442" s="400"/>
      <c r="G442" s="395"/>
      <c r="H442" s="395"/>
      <c r="I442" s="396"/>
      <c r="J442" s="396"/>
      <c r="K442" s="396"/>
      <c r="L442" s="396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</row>
    <row r="443" spans="1:26" ht="21" customHeight="1" x14ac:dyDescent="0.45">
      <c r="A443" s="6"/>
      <c r="B443" s="6"/>
      <c r="C443" s="6"/>
      <c r="D443" s="6"/>
      <c r="E443" s="400"/>
      <c r="F443" s="400"/>
      <c r="G443" s="395"/>
      <c r="H443" s="395"/>
      <c r="I443" s="396"/>
      <c r="J443" s="396"/>
      <c r="K443" s="396"/>
      <c r="L443" s="396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</row>
    <row r="444" spans="1:26" ht="21" customHeight="1" x14ac:dyDescent="0.45">
      <c r="A444" s="6"/>
      <c r="B444" s="6"/>
      <c r="C444" s="6"/>
      <c r="D444" s="6"/>
      <c r="E444" s="400"/>
      <c r="F444" s="400"/>
      <c r="G444" s="395"/>
      <c r="H444" s="395"/>
      <c r="I444" s="396"/>
      <c r="J444" s="396"/>
      <c r="K444" s="396"/>
      <c r="L444" s="396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</row>
    <row r="445" spans="1:26" ht="21" customHeight="1" x14ac:dyDescent="0.45">
      <c r="A445" s="6"/>
      <c r="B445" s="6"/>
      <c r="C445" s="6"/>
      <c r="D445" s="6"/>
      <c r="E445" s="400"/>
      <c r="F445" s="400"/>
      <c r="G445" s="395"/>
      <c r="H445" s="395"/>
      <c r="I445" s="396"/>
      <c r="J445" s="396"/>
      <c r="K445" s="396"/>
      <c r="L445" s="396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</row>
    <row r="446" spans="1:26" ht="21" customHeight="1" x14ac:dyDescent="0.45">
      <c r="A446" s="6"/>
      <c r="B446" s="6"/>
      <c r="C446" s="6"/>
      <c r="D446" s="6"/>
      <c r="E446" s="400"/>
      <c r="F446" s="400"/>
      <c r="G446" s="395"/>
      <c r="H446" s="395"/>
      <c r="I446" s="396"/>
      <c r="J446" s="396"/>
      <c r="K446" s="396"/>
      <c r="L446" s="396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</row>
    <row r="447" spans="1:26" ht="21" customHeight="1" x14ac:dyDescent="0.45">
      <c r="A447" s="6"/>
      <c r="B447" s="6"/>
      <c r="C447" s="6"/>
      <c r="D447" s="6"/>
      <c r="E447" s="400"/>
      <c r="F447" s="400"/>
      <c r="G447" s="395"/>
      <c r="H447" s="395"/>
      <c r="I447" s="396"/>
      <c r="J447" s="396"/>
      <c r="K447" s="396"/>
      <c r="L447" s="396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</row>
    <row r="448" spans="1:26" ht="21" customHeight="1" x14ac:dyDescent="0.45">
      <c r="A448" s="6"/>
      <c r="B448" s="6"/>
      <c r="C448" s="6"/>
      <c r="D448" s="6"/>
      <c r="E448" s="400"/>
      <c r="F448" s="400"/>
      <c r="G448" s="395"/>
      <c r="H448" s="395"/>
      <c r="I448" s="396"/>
      <c r="J448" s="396"/>
      <c r="K448" s="396"/>
      <c r="L448" s="396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</row>
    <row r="449" spans="1:26" ht="21" customHeight="1" x14ac:dyDescent="0.45">
      <c r="A449" s="6"/>
      <c r="B449" s="6"/>
      <c r="C449" s="6"/>
      <c r="D449" s="6"/>
      <c r="E449" s="400"/>
      <c r="F449" s="400"/>
      <c r="G449" s="395"/>
      <c r="H449" s="395"/>
      <c r="I449" s="396"/>
      <c r="J449" s="396"/>
      <c r="K449" s="396"/>
      <c r="L449" s="396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</row>
    <row r="450" spans="1:26" ht="21" customHeight="1" x14ac:dyDescent="0.45">
      <c r="A450" s="6"/>
      <c r="B450" s="6"/>
      <c r="C450" s="6"/>
      <c r="D450" s="6"/>
      <c r="E450" s="400"/>
      <c r="F450" s="400"/>
      <c r="G450" s="395"/>
      <c r="H450" s="395"/>
      <c r="I450" s="396"/>
      <c r="J450" s="396"/>
      <c r="K450" s="396"/>
      <c r="L450" s="396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</row>
    <row r="451" spans="1:26" ht="21" customHeight="1" x14ac:dyDescent="0.45">
      <c r="A451" s="6"/>
      <c r="B451" s="6"/>
      <c r="C451" s="6"/>
      <c r="D451" s="6"/>
      <c r="E451" s="400"/>
      <c r="F451" s="400"/>
      <c r="G451" s="395"/>
      <c r="H451" s="395"/>
      <c r="I451" s="396"/>
      <c r="J451" s="396"/>
      <c r="K451" s="396"/>
      <c r="L451" s="396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</row>
    <row r="452" spans="1:26" ht="21" customHeight="1" x14ac:dyDescent="0.45">
      <c r="A452" s="6"/>
      <c r="B452" s="6"/>
      <c r="C452" s="6"/>
      <c r="D452" s="6"/>
      <c r="E452" s="400"/>
      <c r="F452" s="400"/>
      <c r="G452" s="395"/>
      <c r="H452" s="395"/>
      <c r="I452" s="396"/>
      <c r="J452" s="396"/>
      <c r="K452" s="396"/>
      <c r="L452" s="396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</row>
    <row r="453" spans="1:26" ht="21" customHeight="1" x14ac:dyDescent="0.45">
      <c r="A453" s="6"/>
      <c r="B453" s="6"/>
      <c r="C453" s="6"/>
      <c r="D453" s="6"/>
      <c r="E453" s="400"/>
      <c r="F453" s="400"/>
      <c r="G453" s="395"/>
      <c r="H453" s="395"/>
      <c r="I453" s="396"/>
      <c r="J453" s="396"/>
      <c r="K453" s="396"/>
      <c r="L453" s="396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</row>
    <row r="454" spans="1:26" ht="21" customHeight="1" x14ac:dyDescent="0.45">
      <c r="A454" s="6"/>
      <c r="B454" s="6"/>
      <c r="C454" s="6"/>
      <c r="D454" s="6"/>
      <c r="E454" s="400"/>
      <c r="F454" s="400"/>
      <c r="G454" s="395"/>
      <c r="H454" s="395"/>
      <c r="I454" s="396"/>
      <c r="J454" s="396"/>
      <c r="K454" s="396"/>
      <c r="L454" s="396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</row>
    <row r="455" spans="1:26" ht="21" customHeight="1" x14ac:dyDescent="0.45">
      <c r="A455" s="6"/>
      <c r="B455" s="6"/>
      <c r="C455" s="6"/>
      <c r="D455" s="6"/>
      <c r="E455" s="400"/>
      <c r="F455" s="400"/>
      <c r="G455" s="395"/>
      <c r="H455" s="395"/>
      <c r="I455" s="396"/>
      <c r="J455" s="396"/>
      <c r="K455" s="396"/>
      <c r="L455" s="396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</row>
    <row r="456" spans="1:26" ht="21" customHeight="1" x14ac:dyDescent="0.45">
      <c r="A456" s="6"/>
      <c r="B456" s="6"/>
      <c r="C456" s="6"/>
      <c r="D456" s="6"/>
      <c r="E456" s="400"/>
      <c r="F456" s="400"/>
      <c r="G456" s="395"/>
      <c r="H456" s="395"/>
      <c r="I456" s="396"/>
      <c r="J456" s="396"/>
      <c r="K456" s="396"/>
      <c r="L456" s="396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</row>
    <row r="457" spans="1:26" ht="21" customHeight="1" x14ac:dyDescent="0.45">
      <c r="A457" s="6"/>
      <c r="B457" s="6"/>
      <c r="C457" s="6"/>
      <c r="D457" s="6"/>
      <c r="E457" s="400"/>
      <c r="F457" s="400"/>
      <c r="G457" s="395"/>
      <c r="H457" s="395"/>
      <c r="I457" s="396"/>
      <c r="J457" s="396"/>
      <c r="K457" s="396"/>
      <c r="L457" s="396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</row>
    <row r="458" spans="1:26" ht="21" customHeight="1" x14ac:dyDescent="0.45">
      <c r="A458" s="6"/>
      <c r="B458" s="6"/>
      <c r="C458" s="6"/>
      <c r="D458" s="6"/>
      <c r="E458" s="400"/>
      <c r="F458" s="400"/>
      <c r="G458" s="395"/>
      <c r="H458" s="395"/>
      <c r="I458" s="396"/>
      <c r="J458" s="396"/>
      <c r="K458" s="396"/>
      <c r="L458" s="396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</row>
    <row r="459" spans="1:26" ht="21" customHeight="1" x14ac:dyDescent="0.45">
      <c r="A459" s="6"/>
      <c r="B459" s="6"/>
      <c r="C459" s="6"/>
      <c r="D459" s="6"/>
      <c r="E459" s="400"/>
      <c r="F459" s="400"/>
      <c r="G459" s="395"/>
      <c r="H459" s="395"/>
      <c r="I459" s="396"/>
      <c r="J459" s="396"/>
      <c r="K459" s="396"/>
      <c r="L459" s="396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</row>
    <row r="460" spans="1:26" ht="21" customHeight="1" x14ac:dyDescent="0.45">
      <c r="A460" s="6"/>
      <c r="B460" s="6"/>
      <c r="C460" s="6"/>
      <c r="D460" s="6"/>
      <c r="E460" s="400"/>
      <c r="F460" s="400"/>
      <c r="G460" s="395"/>
      <c r="H460" s="395"/>
      <c r="I460" s="396"/>
      <c r="J460" s="396"/>
      <c r="K460" s="396"/>
      <c r="L460" s="396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</row>
    <row r="461" spans="1:26" ht="21" customHeight="1" x14ac:dyDescent="0.45">
      <c r="A461" s="6"/>
      <c r="B461" s="6"/>
      <c r="C461" s="6"/>
      <c r="D461" s="6"/>
      <c r="E461" s="400"/>
      <c r="F461" s="400"/>
      <c r="G461" s="395"/>
      <c r="H461" s="395"/>
      <c r="I461" s="396"/>
      <c r="J461" s="396"/>
      <c r="K461" s="396"/>
      <c r="L461" s="396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</row>
    <row r="462" spans="1:26" ht="21" customHeight="1" x14ac:dyDescent="0.45">
      <c r="A462" s="6"/>
      <c r="B462" s="6"/>
      <c r="C462" s="6"/>
      <c r="D462" s="6"/>
      <c r="E462" s="400"/>
      <c r="F462" s="400"/>
      <c r="G462" s="395"/>
      <c r="H462" s="395"/>
      <c r="I462" s="396"/>
      <c r="J462" s="396"/>
      <c r="K462" s="396"/>
      <c r="L462" s="396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</row>
    <row r="463" spans="1:26" ht="21" customHeight="1" x14ac:dyDescent="0.45">
      <c r="A463" s="6"/>
      <c r="B463" s="6"/>
      <c r="C463" s="6"/>
      <c r="D463" s="6"/>
      <c r="E463" s="400"/>
      <c r="F463" s="400"/>
      <c r="G463" s="395"/>
      <c r="H463" s="395"/>
      <c r="I463" s="396"/>
      <c r="J463" s="396"/>
      <c r="K463" s="396"/>
      <c r="L463" s="396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</row>
    <row r="464" spans="1:26" ht="21" customHeight="1" x14ac:dyDescent="0.45">
      <c r="A464" s="6"/>
      <c r="B464" s="6"/>
      <c r="C464" s="6"/>
      <c r="D464" s="6"/>
      <c r="E464" s="400"/>
      <c r="F464" s="400"/>
      <c r="G464" s="395"/>
      <c r="H464" s="395"/>
      <c r="I464" s="396"/>
      <c r="J464" s="396"/>
      <c r="K464" s="396"/>
      <c r="L464" s="396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</row>
    <row r="465" spans="1:26" ht="21" customHeight="1" x14ac:dyDescent="0.45">
      <c r="A465" s="6"/>
      <c r="B465" s="6"/>
      <c r="C465" s="6"/>
      <c r="D465" s="6"/>
      <c r="E465" s="400"/>
      <c r="F465" s="400"/>
      <c r="G465" s="395"/>
      <c r="H465" s="395"/>
      <c r="I465" s="396"/>
      <c r="J465" s="396"/>
      <c r="K465" s="396"/>
      <c r="L465" s="396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</row>
    <row r="466" spans="1:26" ht="21" customHeight="1" x14ac:dyDescent="0.45">
      <c r="A466" s="6"/>
      <c r="B466" s="6"/>
      <c r="C466" s="6"/>
      <c r="D466" s="6"/>
      <c r="E466" s="400"/>
      <c r="F466" s="400"/>
      <c r="G466" s="395"/>
      <c r="H466" s="395"/>
      <c r="I466" s="396"/>
      <c r="J466" s="396"/>
      <c r="K466" s="396"/>
      <c r="L466" s="396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</row>
    <row r="467" spans="1:26" ht="21" customHeight="1" x14ac:dyDescent="0.45">
      <c r="A467" s="6"/>
      <c r="B467" s="6"/>
      <c r="C467" s="6"/>
      <c r="D467" s="6"/>
      <c r="E467" s="400"/>
      <c r="F467" s="400"/>
      <c r="G467" s="395"/>
      <c r="H467" s="395"/>
      <c r="I467" s="396"/>
      <c r="J467" s="396"/>
      <c r="K467" s="396"/>
      <c r="L467" s="396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</row>
    <row r="468" spans="1:26" ht="21" customHeight="1" x14ac:dyDescent="0.45">
      <c r="A468" s="6"/>
      <c r="B468" s="6"/>
      <c r="C468" s="6"/>
      <c r="D468" s="6"/>
      <c r="E468" s="400"/>
      <c r="F468" s="400"/>
      <c r="G468" s="395"/>
      <c r="H468" s="395"/>
      <c r="I468" s="396"/>
      <c r="J468" s="396"/>
      <c r="K468" s="396"/>
      <c r="L468" s="396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</row>
    <row r="469" spans="1:26" ht="21" customHeight="1" x14ac:dyDescent="0.45">
      <c r="A469" s="6"/>
      <c r="B469" s="6"/>
      <c r="C469" s="6"/>
      <c r="D469" s="6"/>
      <c r="E469" s="400"/>
      <c r="F469" s="400"/>
      <c r="G469" s="395"/>
      <c r="H469" s="395"/>
      <c r="I469" s="396"/>
      <c r="J469" s="396"/>
      <c r="K469" s="396"/>
      <c r="L469" s="396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</row>
    <row r="470" spans="1:26" ht="21" customHeight="1" x14ac:dyDescent="0.45">
      <c r="A470" s="6"/>
      <c r="B470" s="6"/>
      <c r="C470" s="6"/>
      <c r="D470" s="6"/>
      <c r="E470" s="400"/>
      <c r="F470" s="400"/>
      <c r="G470" s="395"/>
      <c r="H470" s="395"/>
      <c r="I470" s="396"/>
      <c r="J470" s="396"/>
      <c r="K470" s="396"/>
      <c r="L470" s="396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</row>
    <row r="471" spans="1:26" ht="21" customHeight="1" x14ac:dyDescent="0.45">
      <c r="A471" s="6"/>
      <c r="B471" s="6"/>
      <c r="C471" s="6"/>
      <c r="D471" s="6"/>
      <c r="E471" s="400"/>
      <c r="F471" s="400"/>
      <c r="G471" s="395"/>
      <c r="H471" s="395"/>
      <c r="I471" s="396"/>
      <c r="J471" s="396"/>
      <c r="K471" s="396"/>
      <c r="L471" s="396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</row>
    <row r="472" spans="1:26" ht="21" customHeight="1" x14ac:dyDescent="0.45">
      <c r="A472" s="6"/>
      <c r="B472" s="6"/>
      <c r="C472" s="6"/>
      <c r="D472" s="6"/>
      <c r="E472" s="400"/>
      <c r="F472" s="400"/>
      <c r="G472" s="395"/>
      <c r="H472" s="395"/>
      <c r="I472" s="396"/>
      <c r="J472" s="396"/>
      <c r="K472" s="396"/>
      <c r="L472" s="396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</row>
    <row r="473" spans="1:26" ht="21" customHeight="1" x14ac:dyDescent="0.45">
      <c r="A473" s="6"/>
      <c r="B473" s="6"/>
      <c r="C473" s="6"/>
      <c r="D473" s="6"/>
      <c r="E473" s="400"/>
      <c r="F473" s="400"/>
      <c r="G473" s="395"/>
      <c r="H473" s="395"/>
      <c r="I473" s="396"/>
      <c r="J473" s="396"/>
      <c r="K473" s="396"/>
      <c r="L473" s="396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</row>
    <row r="474" spans="1:26" ht="21" customHeight="1" x14ac:dyDescent="0.45">
      <c r="A474" s="6"/>
      <c r="B474" s="6"/>
      <c r="C474" s="6"/>
      <c r="D474" s="6"/>
      <c r="E474" s="400"/>
      <c r="F474" s="400"/>
      <c r="G474" s="395"/>
      <c r="H474" s="395"/>
      <c r="I474" s="396"/>
      <c r="J474" s="396"/>
      <c r="K474" s="396"/>
      <c r="L474" s="396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</row>
    <row r="475" spans="1:26" ht="21" customHeight="1" x14ac:dyDescent="0.45">
      <c r="A475" s="6"/>
      <c r="B475" s="6"/>
      <c r="C475" s="6"/>
      <c r="D475" s="6"/>
      <c r="E475" s="400"/>
      <c r="F475" s="400"/>
      <c r="G475" s="395"/>
      <c r="H475" s="395"/>
      <c r="I475" s="396"/>
      <c r="J475" s="396"/>
      <c r="K475" s="396"/>
      <c r="L475" s="396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</row>
    <row r="476" spans="1:26" ht="21" customHeight="1" x14ac:dyDescent="0.45">
      <c r="A476" s="6"/>
      <c r="B476" s="6"/>
      <c r="C476" s="6"/>
      <c r="D476" s="6"/>
      <c r="E476" s="400"/>
      <c r="F476" s="400"/>
      <c r="G476" s="395"/>
      <c r="H476" s="395"/>
      <c r="I476" s="396"/>
      <c r="J476" s="396"/>
      <c r="K476" s="396"/>
      <c r="L476" s="396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</row>
    <row r="477" spans="1:26" ht="21" customHeight="1" x14ac:dyDescent="0.45">
      <c r="A477" s="6"/>
      <c r="B477" s="6"/>
      <c r="C477" s="6"/>
      <c r="D477" s="6"/>
      <c r="E477" s="400"/>
      <c r="F477" s="400"/>
      <c r="G477" s="395"/>
      <c r="H477" s="395"/>
      <c r="I477" s="396"/>
      <c r="J477" s="396"/>
      <c r="K477" s="396"/>
      <c r="L477" s="396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</row>
    <row r="478" spans="1:26" ht="21" customHeight="1" x14ac:dyDescent="0.45">
      <c r="A478" s="6"/>
      <c r="B478" s="6"/>
      <c r="C478" s="6"/>
      <c r="D478" s="6"/>
      <c r="E478" s="400"/>
      <c r="F478" s="400"/>
      <c r="G478" s="395"/>
      <c r="H478" s="395"/>
      <c r="I478" s="396"/>
      <c r="J478" s="396"/>
      <c r="K478" s="396"/>
      <c r="L478" s="396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</row>
    <row r="479" spans="1:26" ht="21" customHeight="1" x14ac:dyDescent="0.45">
      <c r="A479" s="6"/>
      <c r="B479" s="6"/>
      <c r="C479" s="6"/>
      <c r="D479" s="6"/>
      <c r="E479" s="400"/>
      <c r="F479" s="400"/>
      <c r="G479" s="395"/>
      <c r="H479" s="395"/>
      <c r="I479" s="396"/>
      <c r="J479" s="396"/>
      <c r="K479" s="396"/>
      <c r="L479" s="396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</row>
    <row r="480" spans="1:26" ht="21" customHeight="1" x14ac:dyDescent="0.45">
      <c r="A480" s="6"/>
      <c r="B480" s="6"/>
      <c r="C480" s="6"/>
      <c r="D480" s="6"/>
      <c r="E480" s="400"/>
      <c r="F480" s="400"/>
      <c r="G480" s="395"/>
      <c r="H480" s="395"/>
      <c r="I480" s="396"/>
      <c r="J480" s="396"/>
      <c r="K480" s="396"/>
      <c r="L480" s="396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</row>
    <row r="481" spans="1:26" ht="21" customHeight="1" x14ac:dyDescent="0.45">
      <c r="A481" s="6"/>
      <c r="B481" s="6"/>
      <c r="C481" s="6"/>
      <c r="D481" s="6"/>
      <c r="E481" s="400"/>
      <c r="F481" s="400"/>
      <c r="G481" s="395"/>
      <c r="H481" s="395"/>
      <c r="I481" s="396"/>
      <c r="J481" s="396"/>
      <c r="K481" s="396"/>
      <c r="L481" s="396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</row>
    <row r="482" spans="1:26" ht="21" customHeight="1" x14ac:dyDescent="0.45">
      <c r="A482" s="6"/>
      <c r="B482" s="6"/>
      <c r="C482" s="6"/>
      <c r="D482" s="6"/>
      <c r="E482" s="400"/>
      <c r="F482" s="400"/>
      <c r="G482" s="395"/>
      <c r="H482" s="395"/>
      <c r="I482" s="396"/>
      <c r="J482" s="396"/>
      <c r="K482" s="396"/>
      <c r="L482" s="396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</row>
    <row r="483" spans="1:26" ht="21" customHeight="1" x14ac:dyDescent="0.45">
      <c r="A483" s="6"/>
      <c r="B483" s="6"/>
      <c r="C483" s="6"/>
      <c r="D483" s="6"/>
      <c r="E483" s="400"/>
      <c r="F483" s="400"/>
      <c r="G483" s="395"/>
      <c r="H483" s="395"/>
      <c r="I483" s="396"/>
      <c r="J483" s="396"/>
      <c r="K483" s="396"/>
      <c r="L483" s="396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</row>
    <row r="484" spans="1:26" ht="21" customHeight="1" x14ac:dyDescent="0.45">
      <c r="A484" s="6"/>
      <c r="B484" s="6"/>
      <c r="C484" s="6"/>
      <c r="D484" s="6"/>
      <c r="E484" s="400"/>
      <c r="F484" s="400"/>
      <c r="G484" s="395"/>
      <c r="H484" s="395"/>
      <c r="I484" s="396"/>
      <c r="J484" s="396"/>
      <c r="K484" s="396"/>
      <c r="L484" s="396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</row>
    <row r="485" spans="1:26" ht="21" customHeight="1" x14ac:dyDescent="0.45">
      <c r="A485" s="6"/>
      <c r="B485" s="6"/>
      <c r="C485" s="6"/>
      <c r="D485" s="6"/>
      <c r="E485" s="400"/>
      <c r="F485" s="400"/>
      <c r="G485" s="395"/>
      <c r="H485" s="395"/>
      <c r="I485" s="396"/>
      <c r="J485" s="396"/>
      <c r="K485" s="396"/>
      <c r="L485" s="396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</row>
    <row r="486" spans="1:26" ht="21" customHeight="1" x14ac:dyDescent="0.45">
      <c r="A486" s="6"/>
      <c r="B486" s="6"/>
      <c r="C486" s="6"/>
      <c r="D486" s="6"/>
      <c r="E486" s="400"/>
      <c r="F486" s="400"/>
      <c r="G486" s="395"/>
      <c r="H486" s="395"/>
      <c r="I486" s="396"/>
      <c r="J486" s="396"/>
      <c r="K486" s="396"/>
      <c r="L486" s="396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</row>
    <row r="487" spans="1:26" ht="21" customHeight="1" x14ac:dyDescent="0.45">
      <c r="A487" s="6"/>
      <c r="B487" s="6"/>
      <c r="C487" s="6"/>
      <c r="D487" s="6"/>
      <c r="E487" s="400"/>
      <c r="F487" s="400"/>
      <c r="G487" s="395"/>
      <c r="H487" s="395"/>
      <c r="I487" s="396"/>
      <c r="J487" s="396"/>
      <c r="K487" s="396"/>
      <c r="L487" s="396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</row>
    <row r="488" spans="1:26" ht="21" customHeight="1" x14ac:dyDescent="0.45">
      <c r="A488" s="6"/>
      <c r="B488" s="6"/>
      <c r="C488" s="6"/>
      <c r="D488" s="6"/>
      <c r="E488" s="400"/>
      <c r="F488" s="400"/>
      <c r="G488" s="395"/>
      <c r="H488" s="395"/>
      <c r="I488" s="396"/>
      <c r="J488" s="396"/>
      <c r="K488" s="396"/>
      <c r="L488" s="396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</row>
    <row r="489" spans="1:26" ht="21" customHeight="1" x14ac:dyDescent="0.45">
      <c r="A489" s="6"/>
      <c r="B489" s="6"/>
      <c r="C489" s="6"/>
      <c r="D489" s="6"/>
      <c r="E489" s="400"/>
      <c r="F489" s="400"/>
      <c r="G489" s="395"/>
      <c r="H489" s="395"/>
      <c r="I489" s="396"/>
      <c r="J489" s="396"/>
      <c r="K489" s="396"/>
      <c r="L489" s="396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</row>
    <row r="490" spans="1:26" ht="21" customHeight="1" x14ac:dyDescent="0.45">
      <c r="A490" s="6"/>
      <c r="B490" s="6"/>
      <c r="C490" s="6"/>
      <c r="D490" s="6"/>
      <c r="E490" s="400"/>
      <c r="F490" s="400"/>
      <c r="G490" s="395"/>
      <c r="H490" s="395"/>
      <c r="I490" s="396"/>
      <c r="J490" s="396"/>
      <c r="K490" s="396"/>
      <c r="L490" s="396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</row>
    <row r="491" spans="1:26" ht="21" customHeight="1" x14ac:dyDescent="0.45">
      <c r="A491" s="6"/>
      <c r="B491" s="6"/>
      <c r="C491" s="6"/>
      <c r="D491" s="6"/>
      <c r="E491" s="400"/>
      <c r="F491" s="400"/>
      <c r="G491" s="395"/>
      <c r="H491" s="395"/>
      <c r="I491" s="396"/>
      <c r="J491" s="396"/>
      <c r="K491" s="396"/>
      <c r="L491" s="396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</row>
    <row r="492" spans="1:26" ht="21" customHeight="1" x14ac:dyDescent="0.45">
      <c r="A492" s="6"/>
      <c r="B492" s="6"/>
      <c r="C492" s="6"/>
      <c r="D492" s="6"/>
      <c r="E492" s="400"/>
      <c r="F492" s="400"/>
      <c r="G492" s="395"/>
      <c r="H492" s="395"/>
      <c r="I492" s="396"/>
      <c r="J492" s="396"/>
      <c r="K492" s="396"/>
      <c r="L492" s="396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</row>
    <row r="493" spans="1:26" ht="21" customHeight="1" x14ac:dyDescent="0.45">
      <c r="A493" s="6"/>
      <c r="B493" s="6"/>
      <c r="C493" s="6"/>
      <c r="D493" s="6"/>
      <c r="E493" s="400"/>
      <c r="F493" s="400"/>
      <c r="G493" s="395"/>
      <c r="H493" s="395"/>
      <c r="I493" s="396"/>
      <c r="J493" s="396"/>
      <c r="K493" s="396"/>
      <c r="L493" s="396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</row>
    <row r="494" spans="1:26" ht="21" customHeight="1" x14ac:dyDescent="0.45">
      <c r="A494" s="6"/>
      <c r="B494" s="6"/>
      <c r="C494" s="6"/>
      <c r="D494" s="6"/>
      <c r="E494" s="400"/>
      <c r="F494" s="400"/>
      <c r="G494" s="395"/>
      <c r="H494" s="395"/>
      <c r="I494" s="396"/>
      <c r="J494" s="396"/>
      <c r="K494" s="396"/>
      <c r="L494" s="396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</row>
    <row r="495" spans="1:26" ht="21" customHeight="1" x14ac:dyDescent="0.45">
      <c r="A495" s="6"/>
      <c r="B495" s="6"/>
      <c r="C495" s="6"/>
      <c r="D495" s="6"/>
      <c r="E495" s="400"/>
      <c r="F495" s="400"/>
      <c r="G495" s="395"/>
      <c r="H495" s="395"/>
      <c r="I495" s="396"/>
      <c r="J495" s="396"/>
      <c r="K495" s="396"/>
      <c r="L495" s="396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</row>
    <row r="496" spans="1:26" ht="21" customHeight="1" x14ac:dyDescent="0.45">
      <c r="A496" s="6"/>
      <c r="B496" s="6"/>
      <c r="C496" s="6"/>
      <c r="D496" s="6"/>
      <c r="E496" s="400"/>
      <c r="F496" s="400"/>
      <c r="G496" s="395"/>
      <c r="H496" s="395"/>
      <c r="I496" s="396"/>
      <c r="J496" s="396"/>
      <c r="K496" s="396"/>
      <c r="L496" s="396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</row>
    <row r="497" spans="1:26" ht="21" customHeight="1" x14ac:dyDescent="0.45">
      <c r="A497" s="6"/>
      <c r="B497" s="6"/>
      <c r="C497" s="6"/>
      <c r="D497" s="6"/>
      <c r="E497" s="400"/>
      <c r="F497" s="400"/>
      <c r="G497" s="395"/>
      <c r="H497" s="395"/>
      <c r="I497" s="396"/>
      <c r="J497" s="396"/>
      <c r="K497" s="396"/>
      <c r="L497" s="396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</row>
    <row r="498" spans="1:26" ht="21" customHeight="1" x14ac:dyDescent="0.45">
      <c r="A498" s="6"/>
      <c r="B498" s="6"/>
      <c r="C498" s="6"/>
      <c r="D498" s="6"/>
      <c r="E498" s="400"/>
      <c r="F498" s="400"/>
      <c r="G498" s="395"/>
      <c r="H498" s="395"/>
      <c r="I498" s="396"/>
      <c r="J498" s="396"/>
      <c r="K498" s="396"/>
      <c r="L498" s="396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</row>
    <row r="499" spans="1:26" ht="21" customHeight="1" x14ac:dyDescent="0.45">
      <c r="A499" s="6"/>
      <c r="B499" s="6"/>
      <c r="C499" s="6"/>
      <c r="D499" s="6"/>
      <c r="E499" s="400"/>
      <c r="F499" s="400"/>
      <c r="G499" s="395"/>
      <c r="H499" s="395"/>
      <c r="I499" s="396"/>
      <c r="J499" s="396"/>
      <c r="K499" s="396"/>
      <c r="L499" s="396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</row>
    <row r="500" spans="1:26" ht="21" customHeight="1" x14ac:dyDescent="0.45">
      <c r="A500" s="6"/>
      <c r="B500" s="6"/>
      <c r="C500" s="6"/>
      <c r="D500" s="6"/>
      <c r="E500" s="400"/>
      <c r="F500" s="400"/>
      <c r="G500" s="395"/>
      <c r="H500" s="395"/>
      <c r="I500" s="396"/>
      <c r="J500" s="396"/>
      <c r="K500" s="396"/>
      <c r="L500" s="396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</row>
    <row r="501" spans="1:26" ht="21" customHeight="1" x14ac:dyDescent="0.45">
      <c r="A501" s="6"/>
      <c r="B501" s="6"/>
      <c r="C501" s="6"/>
      <c r="D501" s="6"/>
      <c r="E501" s="400"/>
      <c r="F501" s="400"/>
      <c r="G501" s="395"/>
      <c r="H501" s="395"/>
      <c r="I501" s="396"/>
      <c r="J501" s="396"/>
      <c r="K501" s="396"/>
      <c r="L501" s="396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</row>
    <row r="502" spans="1:26" ht="21" customHeight="1" x14ac:dyDescent="0.45">
      <c r="A502" s="6"/>
      <c r="B502" s="6"/>
      <c r="C502" s="6"/>
      <c r="D502" s="6"/>
      <c r="E502" s="400"/>
      <c r="F502" s="400"/>
      <c r="G502" s="395"/>
      <c r="H502" s="395"/>
      <c r="I502" s="396"/>
      <c r="J502" s="396"/>
      <c r="K502" s="396"/>
      <c r="L502" s="396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</row>
    <row r="503" spans="1:26" ht="21" customHeight="1" x14ac:dyDescent="0.45">
      <c r="A503" s="6"/>
      <c r="B503" s="6"/>
      <c r="C503" s="6"/>
      <c r="D503" s="6"/>
      <c r="E503" s="400"/>
      <c r="F503" s="400"/>
      <c r="G503" s="395"/>
      <c r="H503" s="395"/>
      <c r="I503" s="396"/>
      <c r="J503" s="396"/>
      <c r="K503" s="396"/>
      <c r="L503" s="396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</row>
    <row r="504" spans="1:26" ht="21" customHeight="1" x14ac:dyDescent="0.45">
      <c r="A504" s="6"/>
      <c r="B504" s="6"/>
      <c r="C504" s="6"/>
      <c r="D504" s="6"/>
      <c r="E504" s="400"/>
      <c r="F504" s="400"/>
      <c r="G504" s="395"/>
      <c r="H504" s="395"/>
      <c r="I504" s="396"/>
      <c r="J504" s="396"/>
      <c r="K504" s="396"/>
      <c r="L504" s="396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</row>
    <row r="505" spans="1:26" ht="21" customHeight="1" x14ac:dyDescent="0.45">
      <c r="A505" s="6"/>
      <c r="B505" s="6"/>
      <c r="C505" s="6"/>
      <c r="D505" s="6"/>
      <c r="E505" s="400"/>
      <c r="F505" s="400"/>
      <c r="G505" s="395"/>
      <c r="H505" s="395"/>
      <c r="I505" s="396"/>
      <c r="J505" s="396"/>
      <c r="K505" s="396"/>
      <c r="L505" s="396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</row>
    <row r="506" spans="1:26" ht="21" customHeight="1" x14ac:dyDescent="0.45">
      <c r="A506" s="6"/>
      <c r="B506" s="6"/>
      <c r="C506" s="6"/>
      <c r="D506" s="6"/>
      <c r="E506" s="400"/>
      <c r="F506" s="400"/>
      <c r="G506" s="395"/>
      <c r="H506" s="395"/>
      <c r="I506" s="396"/>
      <c r="J506" s="396"/>
      <c r="K506" s="396"/>
      <c r="L506" s="396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</row>
    <row r="507" spans="1:26" ht="21" customHeight="1" x14ac:dyDescent="0.45">
      <c r="A507" s="6"/>
      <c r="B507" s="6"/>
      <c r="C507" s="6"/>
      <c r="D507" s="6"/>
      <c r="E507" s="400"/>
      <c r="F507" s="400"/>
      <c r="G507" s="395"/>
      <c r="H507" s="395"/>
      <c r="I507" s="396"/>
      <c r="J507" s="396"/>
      <c r="K507" s="396"/>
      <c r="L507" s="396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</row>
    <row r="508" spans="1:26" ht="21" customHeight="1" x14ac:dyDescent="0.45">
      <c r="A508" s="6"/>
      <c r="B508" s="6"/>
      <c r="C508" s="6"/>
      <c r="D508" s="6"/>
      <c r="E508" s="400"/>
      <c r="F508" s="400"/>
      <c r="G508" s="395"/>
      <c r="H508" s="395"/>
      <c r="I508" s="396"/>
      <c r="J508" s="396"/>
      <c r="K508" s="396"/>
      <c r="L508" s="396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</row>
    <row r="509" spans="1:26" ht="21" customHeight="1" x14ac:dyDescent="0.45">
      <c r="A509" s="6"/>
      <c r="B509" s="6"/>
      <c r="C509" s="6"/>
      <c r="D509" s="6"/>
      <c r="E509" s="400"/>
      <c r="F509" s="400"/>
      <c r="G509" s="395"/>
      <c r="H509" s="395"/>
      <c r="I509" s="396"/>
      <c r="J509" s="396"/>
      <c r="K509" s="396"/>
      <c r="L509" s="396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</row>
    <row r="510" spans="1:26" ht="21" customHeight="1" x14ac:dyDescent="0.45">
      <c r="A510" s="6"/>
      <c r="B510" s="6"/>
      <c r="C510" s="6"/>
      <c r="D510" s="6"/>
      <c r="E510" s="400"/>
      <c r="F510" s="400"/>
      <c r="G510" s="395"/>
      <c r="H510" s="395"/>
      <c r="I510" s="396"/>
      <c r="J510" s="396"/>
      <c r="K510" s="396"/>
      <c r="L510" s="396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</row>
    <row r="511" spans="1:26" ht="21" customHeight="1" x14ac:dyDescent="0.45">
      <c r="A511" s="6"/>
      <c r="B511" s="6"/>
      <c r="C511" s="6"/>
      <c r="D511" s="6"/>
      <c r="E511" s="400"/>
      <c r="F511" s="400"/>
      <c r="G511" s="395"/>
      <c r="H511" s="395"/>
      <c r="I511" s="396"/>
      <c r="J511" s="396"/>
      <c r="K511" s="396"/>
      <c r="L511" s="396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</row>
    <row r="512" spans="1:26" ht="21" customHeight="1" x14ac:dyDescent="0.45">
      <c r="A512" s="6"/>
      <c r="B512" s="6"/>
      <c r="C512" s="6"/>
      <c r="D512" s="6"/>
      <c r="E512" s="400"/>
      <c r="F512" s="400"/>
      <c r="G512" s="395"/>
      <c r="H512" s="395"/>
      <c r="I512" s="396"/>
      <c r="J512" s="396"/>
      <c r="K512" s="396"/>
      <c r="L512" s="396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</row>
    <row r="513" spans="1:26" ht="21" customHeight="1" x14ac:dyDescent="0.45">
      <c r="A513" s="6"/>
      <c r="B513" s="6"/>
      <c r="C513" s="6"/>
      <c r="D513" s="6"/>
      <c r="E513" s="400"/>
      <c r="F513" s="400"/>
      <c r="G513" s="395"/>
      <c r="H513" s="395"/>
      <c r="I513" s="396"/>
      <c r="J513" s="396"/>
      <c r="K513" s="396"/>
      <c r="L513" s="396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</row>
    <row r="514" spans="1:26" ht="21" customHeight="1" x14ac:dyDescent="0.45">
      <c r="A514" s="6"/>
      <c r="B514" s="6"/>
      <c r="C514" s="6"/>
      <c r="D514" s="6"/>
      <c r="E514" s="400"/>
      <c r="F514" s="400"/>
      <c r="G514" s="395"/>
      <c r="H514" s="395"/>
      <c r="I514" s="396"/>
      <c r="J514" s="396"/>
      <c r="K514" s="396"/>
      <c r="L514" s="396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</row>
    <row r="515" spans="1:26" ht="21" customHeight="1" x14ac:dyDescent="0.45">
      <c r="A515" s="6"/>
      <c r="B515" s="6"/>
      <c r="C515" s="6"/>
      <c r="D515" s="6"/>
      <c r="E515" s="400"/>
      <c r="F515" s="400"/>
      <c r="G515" s="395"/>
      <c r="H515" s="395"/>
      <c r="I515" s="396"/>
      <c r="J515" s="396"/>
      <c r="K515" s="396"/>
      <c r="L515" s="396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</row>
    <row r="516" spans="1:26" ht="21" customHeight="1" x14ac:dyDescent="0.45">
      <c r="A516" s="6"/>
      <c r="B516" s="6"/>
      <c r="C516" s="6"/>
      <c r="D516" s="6"/>
      <c r="E516" s="400"/>
      <c r="F516" s="400"/>
      <c r="G516" s="395"/>
      <c r="H516" s="395"/>
      <c r="I516" s="396"/>
      <c r="J516" s="396"/>
      <c r="K516" s="396"/>
      <c r="L516" s="396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</row>
    <row r="517" spans="1:26" ht="21" customHeight="1" x14ac:dyDescent="0.45">
      <c r="A517" s="6"/>
      <c r="B517" s="6"/>
      <c r="C517" s="6"/>
      <c r="D517" s="6"/>
      <c r="E517" s="400"/>
      <c r="F517" s="400"/>
      <c r="G517" s="395"/>
      <c r="H517" s="395"/>
      <c r="I517" s="396"/>
      <c r="J517" s="396"/>
      <c r="K517" s="396"/>
      <c r="L517" s="396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</row>
    <row r="518" spans="1:26" ht="21" customHeight="1" x14ac:dyDescent="0.45">
      <c r="A518" s="6"/>
      <c r="B518" s="6"/>
      <c r="C518" s="6"/>
      <c r="D518" s="6"/>
      <c r="E518" s="400"/>
      <c r="F518" s="400"/>
      <c r="G518" s="395"/>
      <c r="H518" s="395"/>
      <c r="I518" s="396"/>
      <c r="J518" s="396"/>
      <c r="K518" s="396"/>
      <c r="L518" s="396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</row>
    <row r="519" spans="1:26" ht="21" customHeight="1" x14ac:dyDescent="0.45">
      <c r="A519" s="6"/>
      <c r="B519" s="6"/>
      <c r="C519" s="6"/>
      <c r="D519" s="6"/>
      <c r="E519" s="400"/>
      <c r="F519" s="400"/>
      <c r="G519" s="395"/>
      <c r="H519" s="395"/>
      <c r="I519" s="396"/>
      <c r="J519" s="396"/>
      <c r="K519" s="396"/>
      <c r="L519" s="396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</row>
    <row r="520" spans="1:26" ht="21" customHeight="1" x14ac:dyDescent="0.45">
      <c r="A520" s="6"/>
      <c r="B520" s="6"/>
      <c r="C520" s="6"/>
      <c r="D520" s="6"/>
      <c r="E520" s="400"/>
      <c r="F520" s="400"/>
      <c r="G520" s="395"/>
      <c r="H520" s="395"/>
      <c r="I520" s="396"/>
      <c r="J520" s="396"/>
      <c r="K520" s="396"/>
      <c r="L520" s="396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</row>
    <row r="521" spans="1:26" ht="21" customHeight="1" x14ac:dyDescent="0.45">
      <c r="A521" s="6"/>
      <c r="B521" s="6"/>
      <c r="C521" s="6"/>
      <c r="D521" s="6"/>
      <c r="E521" s="400"/>
      <c r="F521" s="400"/>
      <c r="G521" s="395"/>
      <c r="H521" s="395"/>
      <c r="I521" s="396"/>
      <c r="J521" s="396"/>
      <c r="K521" s="396"/>
      <c r="L521" s="396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</row>
    <row r="522" spans="1:26" ht="21" customHeight="1" x14ac:dyDescent="0.45">
      <c r="A522" s="6"/>
      <c r="B522" s="6"/>
      <c r="C522" s="6"/>
      <c r="D522" s="6"/>
      <c r="E522" s="400"/>
      <c r="F522" s="400"/>
      <c r="G522" s="395"/>
      <c r="H522" s="395"/>
      <c r="I522" s="396"/>
      <c r="J522" s="396"/>
      <c r="K522" s="396"/>
      <c r="L522" s="396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</row>
    <row r="523" spans="1:26" ht="21" customHeight="1" x14ac:dyDescent="0.45">
      <c r="A523" s="6"/>
      <c r="B523" s="6"/>
      <c r="C523" s="6"/>
      <c r="D523" s="6"/>
      <c r="E523" s="400"/>
      <c r="F523" s="400"/>
      <c r="G523" s="395"/>
      <c r="H523" s="395"/>
      <c r="I523" s="396"/>
      <c r="J523" s="396"/>
      <c r="K523" s="396"/>
      <c r="L523" s="396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</row>
    <row r="524" spans="1:26" ht="21" customHeight="1" x14ac:dyDescent="0.45">
      <c r="A524" s="6"/>
      <c r="B524" s="6"/>
      <c r="C524" s="6"/>
      <c r="D524" s="6"/>
      <c r="E524" s="400"/>
      <c r="F524" s="400"/>
      <c r="G524" s="395"/>
      <c r="H524" s="395"/>
      <c r="I524" s="396"/>
      <c r="J524" s="396"/>
      <c r="K524" s="396"/>
      <c r="L524" s="396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</row>
    <row r="525" spans="1:26" ht="21" customHeight="1" x14ac:dyDescent="0.45">
      <c r="A525" s="6"/>
      <c r="B525" s="6"/>
      <c r="C525" s="6"/>
      <c r="D525" s="6"/>
      <c r="E525" s="400"/>
      <c r="F525" s="400"/>
      <c r="G525" s="395"/>
      <c r="H525" s="395"/>
      <c r="I525" s="396"/>
      <c r="J525" s="396"/>
      <c r="K525" s="396"/>
      <c r="L525" s="396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</row>
    <row r="526" spans="1:26" ht="21" customHeight="1" x14ac:dyDescent="0.45">
      <c r="A526" s="6"/>
      <c r="B526" s="6"/>
      <c r="C526" s="6"/>
      <c r="D526" s="6"/>
      <c r="E526" s="400"/>
      <c r="F526" s="400"/>
      <c r="G526" s="395"/>
      <c r="H526" s="395"/>
      <c r="I526" s="396"/>
      <c r="J526" s="396"/>
      <c r="K526" s="396"/>
      <c r="L526" s="396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</row>
    <row r="527" spans="1:26" ht="21" customHeight="1" x14ac:dyDescent="0.45">
      <c r="A527" s="6"/>
      <c r="B527" s="6"/>
      <c r="C527" s="6"/>
      <c r="D527" s="6"/>
      <c r="E527" s="400"/>
      <c r="F527" s="400"/>
      <c r="G527" s="395"/>
      <c r="H527" s="395"/>
      <c r="I527" s="396"/>
      <c r="J527" s="396"/>
      <c r="K527" s="396"/>
      <c r="L527" s="396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</row>
    <row r="528" spans="1:26" ht="21" customHeight="1" x14ac:dyDescent="0.45">
      <c r="A528" s="6"/>
      <c r="B528" s="6"/>
      <c r="C528" s="6"/>
      <c r="D528" s="6"/>
      <c r="E528" s="400"/>
      <c r="F528" s="400"/>
      <c r="G528" s="395"/>
      <c r="H528" s="395"/>
      <c r="I528" s="396"/>
      <c r="J528" s="396"/>
      <c r="K528" s="396"/>
      <c r="L528" s="396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</row>
    <row r="529" spans="1:26" ht="21" customHeight="1" x14ac:dyDescent="0.45">
      <c r="A529" s="6"/>
      <c r="B529" s="6"/>
      <c r="C529" s="6"/>
      <c r="D529" s="6"/>
      <c r="E529" s="400"/>
      <c r="F529" s="400"/>
      <c r="G529" s="395"/>
      <c r="H529" s="395"/>
      <c r="I529" s="396"/>
      <c r="J529" s="396"/>
      <c r="K529" s="396"/>
      <c r="L529" s="396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</row>
    <row r="530" spans="1:26" ht="21" customHeight="1" x14ac:dyDescent="0.45">
      <c r="A530" s="6"/>
      <c r="B530" s="6"/>
      <c r="C530" s="6"/>
      <c r="D530" s="6"/>
      <c r="E530" s="400"/>
      <c r="F530" s="400"/>
      <c r="G530" s="395"/>
      <c r="H530" s="395"/>
      <c r="I530" s="396"/>
      <c r="J530" s="396"/>
      <c r="K530" s="396"/>
      <c r="L530" s="396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</row>
    <row r="531" spans="1:26" ht="21" customHeight="1" x14ac:dyDescent="0.45">
      <c r="A531" s="6"/>
      <c r="B531" s="6"/>
      <c r="C531" s="6"/>
      <c r="D531" s="6"/>
      <c r="E531" s="400"/>
      <c r="F531" s="400"/>
      <c r="G531" s="395"/>
      <c r="H531" s="395"/>
      <c r="I531" s="396"/>
      <c r="J531" s="396"/>
      <c r="K531" s="396"/>
      <c r="L531" s="396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</row>
    <row r="532" spans="1:26" ht="21" customHeight="1" x14ac:dyDescent="0.45">
      <c r="A532" s="6"/>
      <c r="B532" s="6"/>
      <c r="C532" s="6"/>
      <c r="D532" s="6"/>
      <c r="E532" s="400"/>
      <c r="F532" s="400"/>
      <c r="G532" s="395"/>
      <c r="H532" s="395"/>
      <c r="I532" s="396"/>
      <c r="J532" s="396"/>
      <c r="K532" s="396"/>
      <c r="L532" s="396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</row>
    <row r="533" spans="1:26" ht="21" customHeight="1" x14ac:dyDescent="0.45">
      <c r="A533" s="6"/>
      <c r="B533" s="6"/>
      <c r="C533" s="6"/>
      <c r="D533" s="6"/>
      <c r="E533" s="400"/>
      <c r="F533" s="400"/>
      <c r="G533" s="395"/>
      <c r="H533" s="395"/>
      <c r="I533" s="396"/>
      <c r="J533" s="396"/>
      <c r="K533" s="396"/>
      <c r="L533" s="396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</row>
    <row r="534" spans="1:26" ht="21" customHeight="1" x14ac:dyDescent="0.45">
      <c r="A534" s="6"/>
      <c r="B534" s="6"/>
      <c r="C534" s="6"/>
      <c r="D534" s="6"/>
      <c r="E534" s="400"/>
      <c r="F534" s="400"/>
      <c r="G534" s="395"/>
      <c r="H534" s="395"/>
      <c r="I534" s="396"/>
      <c r="J534" s="396"/>
      <c r="K534" s="396"/>
      <c r="L534" s="396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</row>
    <row r="535" spans="1:26" ht="21" customHeight="1" x14ac:dyDescent="0.45">
      <c r="A535" s="6"/>
      <c r="B535" s="6"/>
      <c r="C535" s="6"/>
      <c r="D535" s="6"/>
      <c r="E535" s="400"/>
      <c r="F535" s="400"/>
      <c r="G535" s="395"/>
      <c r="H535" s="395"/>
      <c r="I535" s="396"/>
      <c r="J535" s="396"/>
      <c r="K535" s="396"/>
      <c r="L535" s="396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</row>
    <row r="536" spans="1:26" ht="21" customHeight="1" x14ac:dyDescent="0.45">
      <c r="A536" s="6"/>
      <c r="B536" s="6"/>
      <c r="C536" s="6"/>
      <c r="D536" s="6"/>
      <c r="E536" s="400"/>
      <c r="F536" s="400"/>
      <c r="G536" s="395"/>
      <c r="H536" s="395"/>
      <c r="I536" s="396"/>
      <c r="J536" s="396"/>
      <c r="K536" s="396"/>
      <c r="L536" s="396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</row>
    <row r="537" spans="1:26" ht="21" customHeight="1" x14ac:dyDescent="0.45">
      <c r="A537" s="6"/>
      <c r="B537" s="6"/>
      <c r="C537" s="6"/>
      <c r="D537" s="6"/>
      <c r="E537" s="400"/>
      <c r="F537" s="400"/>
      <c r="G537" s="395"/>
      <c r="H537" s="395"/>
      <c r="I537" s="396"/>
      <c r="J537" s="396"/>
      <c r="K537" s="396"/>
      <c r="L537" s="396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</row>
    <row r="538" spans="1:26" ht="21" customHeight="1" x14ac:dyDescent="0.45">
      <c r="A538" s="6"/>
      <c r="B538" s="6"/>
      <c r="C538" s="6"/>
      <c r="D538" s="6"/>
      <c r="E538" s="400"/>
      <c r="F538" s="400"/>
      <c r="G538" s="395"/>
      <c r="H538" s="395"/>
      <c r="I538" s="396"/>
      <c r="J538" s="396"/>
      <c r="K538" s="396"/>
      <c r="L538" s="396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</row>
    <row r="539" spans="1:26" ht="21" customHeight="1" x14ac:dyDescent="0.45">
      <c r="A539" s="6"/>
      <c r="B539" s="6"/>
      <c r="C539" s="6"/>
      <c r="D539" s="6"/>
      <c r="E539" s="400"/>
      <c r="F539" s="400"/>
      <c r="G539" s="395"/>
      <c r="H539" s="395"/>
      <c r="I539" s="396"/>
      <c r="J539" s="396"/>
      <c r="K539" s="396"/>
      <c r="L539" s="396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</row>
    <row r="540" spans="1:26" ht="21" customHeight="1" x14ac:dyDescent="0.45">
      <c r="A540" s="6"/>
      <c r="B540" s="6"/>
      <c r="C540" s="6"/>
      <c r="D540" s="6"/>
      <c r="E540" s="400"/>
      <c r="F540" s="400"/>
      <c r="G540" s="395"/>
      <c r="H540" s="395"/>
      <c r="I540" s="396"/>
      <c r="J540" s="396"/>
      <c r="K540" s="396"/>
      <c r="L540" s="396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</row>
    <row r="541" spans="1:26" ht="21" customHeight="1" x14ac:dyDescent="0.45">
      <c r="A541" s="6"/>
      <c r="B541" s="6"/>
      <c r="C541" s="6"/>
      <c r="D541" s="6"/>
      <c r="E541" s="400"/>
      <c r="F541" s="400"/>
      <c r="G541" s="395"/>
      <c r="H541" s="395"/>
      <c r="I541" s="396"/>
      <c r="J541" s="396"/>
      <c r="K541" s="396"/>
      <c r="L541" s="396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</row>
    <row r="542" spans="1:26" ht="21" customHeight="1" x14ac:dyDescent="0.45">
      <c r="A542" s="6"/>
      <c r="B542" s="6"/>
      <c r="C542" s="6"/>
      <c r="D542" s="6"/>
      <c r="E542" s="400"/>
      <c r="F542" s="400"/>
      <c r="G542" s="395"/>
      <c r="H542" s="395"/>
      <c r="I542" s="396"/>
      <c r="J542" s="396"/>
      <c r="K542" s="396"/>
      <c r="L542" s="396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</row>
    <row r="543" spans="1:26" ht="21" customHeight="1" x14ac:dyDescent="0.45">
      <c r="A543" s="6"/>
      <c r="B543" s="6"/>
      <c r="C543" s="6"/>
      <c r="D543" s="6"/>
      <c r="E543" s="400"/>
      <c r="F543" s="400"/>
      <c r="G543" s="395"/>
      <c r="H543" s="395"/>
      <c r="I543" s="396"/>
      <c r="J543" s="396"/>
      <c r="K543" s="396"/>
      <c r="L543" s="396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</row>
    <row r="544" spans="1:26" ht="21" customHeight="1" x14ac:dyDescent="0.45">
      <c r="A544" s="6"/>
      <c r="B544" s="6"/>
      <c r="C544" s="6"/>
      <c r="D544" s="6"/>
      <c r="E544" s="400"/>
      <c r="F544" s="400"/>
      <c r="G544" s="395"/>
      <c r="H544" s="395"/>
      <c r="I544" s="396"/>
      <c r="J544" s="396"/>
      <c r="K544" s="396"/>
      <c r="L544" s="396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</row>
    <row r="545" spans="1:26" ht="21" customHeight="1" x14ac:dyDescent="0.45">
      <c r="A545" s="6"/>
      <c r="B545" s="6"/>
      <c r="C545" s="6"/>
      <c r="D545" s="6"/>
      <c r="E545" s="400"/>
      <c r="F545" s="400"/>
      <c r="G545" s="395"/>
      <c r="H545" s="395"/>
      <c r="I545" s="396"/>
      <c r="J545" s="396"/>
      <c r="K545" s="396"/>
      <c r="L545" s="396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</row>
    <row r="546" spans="1:26" ht="21" customHeight="1" x14ac:dyDescent="0.45">
      <c r="A546" s="6"/>
      <c r="B546" s="6"/>
      <c r="C546" s="6"/>
      <c r="D546" s="6"/>
      <c r="E546" s="400"/>
      <c r="F546" s="400"/>
      <c r="G546" s="395"/>
      <c r="H546" s="395"/>
      <c r="I546" s="396"/>
      <c r="J546" s="396"/>
      <c r="K546" s="396"/>
      <c r="L546" s="396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</row>
    <row r="547" spans="1:26" ht="21" customHeight="1" x14ac:dyDescent="0.45">
      <c r="A547" s="6"/>
      <c r="B547" s="6"/>
      <c r="C547" s="6"/>
      <c r="D547" s="6"/>
      <c r="E547" s="400"/>
      <c r="F547" s="400"/>
      <c r="G547" s="395"/>
      <c r="H547" s="395"/>
      <c r="I547" s="396"/>
      <c r="J547" s="396"/>
      <c r="K547" s="396"/>
      <c r="L547" s="396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</row>
    <row r="548" spans="1:26" ht="21" customHeight="1" x14ac:dyDescent="0.45">
      <c r="A548" s="6"/>
      <c r="B548" s="6"/>
      <c r="C548" s="6"/>
      <c r="D548" s="6"/>
      <c r="E548" s="400"/>
      <c r="F548" s="400"/>
      <c r="G548" s="395"/>
      <c r="H548" s="395"/>
      <c r="I548" s="396"/>
      <c r="J548" s="396"/>
      <c r="K548" s="396"/>
      <c r="L548" s="396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</row>
    <row r="549" spans="1:26" ht="21" customHeight="1" x14ac:dyDescent="0.45">
      <c r="A549" s="6"/>
      <c r="B549" s="6"/>
      <c r="C549" s="6"/>
      <c r="D549" s="6"/>
      <c r="E549" s="400"/>
      <c r="F549" s="400"/>
      <c r="G549" s="395"/>
      <c r="H549" s="395"/>
      <c r="I549" s="396"/>
      <c r="J549" s="396"/>
      <c r="K549" s="396"/>
      <c r="L549" s="396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</row>
    <row r="550" spans="1:26" ht="21" customHeight="1" x14ac:dyDescent="0.45">
      <c r="A550" s="6"/>
      <c r="B550" s="6"/>
      <c r="C550" s="6"/>
      <c r="D550" s="6"/>
      <c r="E550" s="400"/>
      <c r="F550" s="400"/>
      <c r="G550" s="395"/>
      <c r="H550" s="395"/>
      <c r="I550" s="396"/>
      <c r="J550" s="396"/>
      <c r="K550" s="396"/>
      <c r="L550" s="396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</row>
    <row r="551" spans="1:26" ht="21" customHeight="1" x14ac:dyDescent="0.45">
      <c r="A551" s="6"/>
      <c r="B551" s="6"/>
      <c r="C551" s="6"/>
      <c r="D551" s="6"/>
      <c r="E551" s="400"/>
      <c r="F551" s="400"/>
      <c r="G551" s="395"/>
      <c r="H551" s="395"/>
      <c r="I551" s="396"/>
      <c r="J551" s="396"/>
      <c r="K551" s="396"/>
      <c r="L551" s="396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</row>
    <row r="552" spans="1:26" ht="21" customHeight="1" x14ac:dyDescent="0.45">
      <c r="A552" s="6"/>
      <c r="B552" s="6"/>
      <c r="C552" s="6"/>
      <c r="D552" s="6"/>
      <c r="E552" s="400"/>
      <c r="F552" s="400"/>
      <c r="G552" s="395"/>
      <c r="H552" s="395"/>
      <c r="I552" s="396"/>
      <c r="J552" s="396"/>
      <c r="K552" s="396"/>
      <c r="L552" s="396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</row>
    <row r="553" spans="1:26" ht="21" customHeight="1" x14ac:dyDescent="0.45">
      <c r="A553" s="6"/>
      <c r="B553" s="6"/>
      <c r="C553" s="6"/>
      <c r="D553" s="6"/>
      <c r="E553" s="400"/>
      <c r="F553" s="400"/>
      <c r="G553" s="395"/>
      <c r="H553" s="395"/>
      <c r="I553" s="396"/>
      <c r="J553" s="396"/>
      <c r="K553" s="396"/>
      <c r="L553" s="396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</row>
    <row r="554" spans="1:26" ht="21" customHeight="1" x14ac:dyDescent="0.45">
      <c r="A554" s="6"/>
      <c r="B554" s="6"/>
      <c r="C554" s="6"/>
      <c r="D554" s="6"/>
      <c r="E554" s="400"/>
      <c r="F554" s="400"/>
      <c r="G554" s="395"/>
      <c r="H554" s="395"/>
      <c r="I554" s="396"/>
      <c r="J554" s="396"/>
      <c r="K554" s="396"/>
      <c r="L554" s="396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</row>
    <row r="555" spans="1:26" ht="21" customHeight="1" x14ac:dyDescent="0.45">
      <c r="A555" s="6"/>
      <c r="B555" s="6"/>
      <c r="C555" s="6"/>
      <c r="D555" s="6"/>
      <c r="E555" s="400"/>
      <c r="F555" s="400"/>
      <c r="G555" s="395"/>
      <c r="H555" s="395"/>
      <c r="I555" s="396"/>
      <c r="J555" s="396"/>
      <c r="K555" s="396"/>
      <c r="L555" s="396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</row>
    <row r="556" spans="1:26" ht="21" customHeight="1" x14ac:dyDescent="0.45">
      <c r="A556" s="6"/>
      <c r="B556" s="6"/>
      <c r="C556" s="6"/>
      <c r="D556" s="6"/>
      <c r="E556" s="400"/>
      <c r="F556" s="400"/>
      <c r="G556" s="395"/>
      <c r="H556" s="395"/>
      <c r="I556" s="396"/>
      <c r="J556" s="396"/>
      <c r="K556" s="396"/>
      <c r="L556" s="396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</row>
    <row r="557" spans="1:26" ht="21" customHeight="1" x14ac:dyDescent="0.45">
      <c r="A557" s="6"/>
      <c r="B557" s="6"/>
      <c r="C557" s="6"/>
      <c r="D557" s="6"/>
      <c r="E557" s="400"/>
      <c r="F557" s="400"/>
      <c r="G557" s="395"/>
      <c r="H557" s="395"/>
      <c r="I557" s="396"/>
      <c r="J557" s="396"/>
      <c r="K557" s="396"/>
      <c r="L557" s="396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</row>
    <row r="558" spans="1:26" ht="21" customHeight="1" x14ac:dyDescent="0.45">
      <c r="A558" s="6"/>
      <c r="B558" s="6"/>
      <c r="C558" s="6"/>
      <c r="D558" s="6"/>
      <c r="E558" s="400"/>
      <c r="F558" s="400"/>
      <c r="G558" s="395"/>
      <c r="H558" s="395"/>
      <c r="I558" s="396"/>
      <c r="J558" s="396"/>
      <c r="K558" s="396"/>
      <c r="L558" s="396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</row>
    <row r="559" spans="1:26" ht="21" customHeight="1" x14ac:dyDescent="0.45">
      <c r="A559" s="6"/>
      <c r="B559" s="6"/>
      <c r="C559" s="6"/>
      <c r="D559" s="6"/>
      <c r="E559" s="400"/>
      <c r="F559" s="400"/>
      <c r="G559" s="395"/>
      <c r="H559" s="395"/>
      <c r="I559" s="396"/>
      <c r="J559" s="396"/>
      <c r="K559" s="396"/>
      <c r="L559" s="396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</row>
    <row r="560" spans="1:26" ht="21" customHeight="1" x14ac:dyDescent="0.45">
      <c r="A560" s="6"/>
      <c r="B560" s="6"/>
      <c r="C560" s="6"/>
      <c r="D560" s="6"/>
      <c r="E560" s="400"/>
      <c r="F560" s="400"/>
      <c r="G560" s="395"/>
      <c r="H560" s="395"/>
      <c r="I560" s="396"/>
      <c r="J560" s="396"/>
      <c r="K560" s="396"/>
      <c r="L560" s="396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</row>
    <row r="561" spans="1:26" ht="21" customHeight="1" x14ac:dyDescent="0.45">
      <c r="A561" s="6"/>
      <c r="B561" s="6"/>
      <c r="C561" s="6"/>
      <c r="D561" s="6"/>
      <c r="E561" s="400"/>
      <c r="F561" s="400"/>
      <c r="G561" s="395"/>
      <c r="H561" s="395"/>
      <c r="I561" s="396"/>
      <c r="J561" s="396"/>
      <c r="K561" s="396"/>
      <c r="L561" s="396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</row>
    <row r="562" spans="1:26" ht="21" customHeight="1" x14ac:dyDescent="0.45">
      <c r="A562" s="6"/>
      <c r="B562" s="6"/>
      <c r="C562" s="6"/>
      <c r="D562" s="6"/>
      <c r="E562" s="400"/>
      <c r="F562" s="400"/>
      <c r="G562" s="395"/>
      <c r="H562" s="395"/>
      <c r="I562" s="396"/>
      <c r="J562" s="396"/>
      <c r="K562" s="396"/>
      <c r="L562" s="396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</row>
    <row r="563" spans="1:26" ht="21" customHeight="1" x14ac:dyDescent="0.45">
      <c r="A563" s="6"/>
      <c r="B563" s="6"/>
      <c r="C563" s="6"/>
      <c r="D563" s="6"/>
      <c r="E563" s="400"/>
      <c r="F563" s="400"/>
      <c r="G563" s="395"/>
      <c r="H563" s="395"/>
      <c r="I563" s="396"/>
      <c r="J563" s="396"/>
      <c r="K563" s="396"/>
      <c r="L563" s="396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</row>
    <row r="564" spans="1:26" ht="21" customHeight="1" x14ac:dyDescent="0.45">
      <c r="A564" s="6"/>
      <c r="B564" s="6"/>
      <c r="C564" s="6"/>
      <c r="D564" s="6"/>
      <c r="E564" s="400"/>
      <c r="F564" s="400"/>
      <c r="G564" s="395"/>
      <c r="H564" s="395"/>
      <c r="I564" s="396"/>
      <c r="J564" s="396"/>
      <c r="K564" s="396"/>
      <c r="L564" s="396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</row>
    <row r="565" spans="1:26" ht="21" customHeight="1" x14ac:dyDescent="0.45">
      <c r="A565" s="6"/>
      <c r="B565" s="6"/>
      <c r="C565" s="6"/>
      <c r="D565" s="6"/>
      <c r="E565" s="400"/>
      <c r="F565" s="400"/>
      <c r="G565" s="395"/>
      <c r="H565" s="395"/>
      <c r="I565" s="396"/>
      <c r="J565" s="396"/>
      <c r="K565" s="396"/>
      <c r="L565" s="396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</row>
    <row r="566" spans="1:26" ht="21" customHeight="1" x14ac:dyDescent="0.45">
      <c r="A566" s="6"/>
      <c r="B566" s="6"/>
      <c r="C566" s="6"/>
      <c r="D566" s="6"/>
      <c r="E566" s="400"/>
      <c r="F566" s="400"/>
      <c r="G566" s="395"/>
      <c r="H566" s="395"/>
      <c r="I566" s="396"/>
      <c r="J566" s="396"/>
      <c r="K566" s="396"/>
      <c r="L566" s="396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</row>
    <row r="567" spans="1:26" ht="21" customHeight="1" x14ac:dyDescent="0.45">
      <c r="A567" s="6"/>
      <c r="B567" s="6"/>
      <c r="C567" s="6"/>
      <c r="D567" s="6"/>
      <c r="E567" s="400"/>
      <c r="F567" s="400"/>
      <c r="G567" s="395"/>
      <c r="H567" s="395"/>
      <c r="I567" s="396"/>
      <c r="J567" s="396"/>
      <c r="K567" s="396"/>
      <c r="L567" s="396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</row>
    <row r="568" spans="1:26" ht="21" customHeight="1" x14ac:dyDescent="0.45">
      <c r="A568" s="6"/>
      <c r="B568" s="6"/>
      <c r="C568" s="6"/>
      <c r="D568" s="6"/>
      <c r="E568" s="400"/>
      <c r="F568" s="400"/>
      <c r="G568" s="395"/>
      <c r="H568" s="395"/>
      <c r="I568" s="396"/>
      <c r="J568" s="396"/>
      <c r="K568" s="396"/>
      <c r="L568" s="396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</row>
    <row r="569" spans="1:26" ht="21" customHeight="1" x14ac:dyDescent="0.45">
      <c r="A569" s="6"/>
      <c r="B569" s="6"/>
      <c r="C569" s="6"/>
      <c r="D569" s="6"/>
      <c r="E569" s="400"/>
      <c r="F569" s="400"/>
      <c r="G569" s="395"/>
      <c r="H569" s="395"/>
      <c r="I569" s="396"/>
      <c r="J569" s="396"/>
      <c r="K569" s="396"/>
      <c r="L569" s="396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</row>
    <row r="570" spans="1:26" ht="21" customHeight="1" x14ac:dyDescent="0.45">
      <c r="A570" s="6"/>
      <c r="B570" s="6"/>
      <c r="C570" s="6"/>
      <c r="D570" s="6"/>
      <c r="E570" s="400"/>
      <c r="F570" s="400"/>
      <c r="G570" s="395"/>
      <c r="H570" s="395"/>
      <c r="I570" s="396"/>
      <c r="J570" s="396"/>
      <c r="K570" s="396"/>
      <c r="L570" s="396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</row>
    <row r="571" spans="1:26" ht="21" customHeight="1" x14ac:dyDescent="0.45">
      <c r="A571" s="6"/>
      <c r="B571" s="6"/>
      <c r="C571" s="6"/>
      <c r="D571" s="6"/>
      <c r="E571" s="400"/>
      <c r="F571" s="400"/>
      <c r="G571" s="395"/>
      <c r="H571" s="395"/>
      <c r="I571" s="396"/>
      <c r="J571" s="396"/>
      <c r="K571" s="396"/>
      <c r="L571" s="396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</row>
    <row r="572" spans="1:26" ht="21" customHeight="1" x14ac:dyDescent="0.45">
      <c r="A572" s="6"/>
      <c r="B572" s="6"/>
      <c r="C572" s="6"/>
      <c r="D572" s="6"/>
      <c r="E572" s="400"/>
      <c r="F572" s="400"/>
      <c r="G572" s="395"/>
      <c r="H572" s="395"/>
      <c r="I572" s="396"/>
      <c r="J572" s="396"/>
      <c r="K572" s="396"/>
      <c r="L572" s="396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</row>
    <row r="573" spans="1:26" ht="21" customHeight="1" x14ac:dyDescent="0.45">
      <c r="A573" s="6"/>
      <c r="B573" s="6"/>
      <c r="C573" s="6"/>
      <c r="D573" s="6"/>
      <c r="E573" s="400"/>
      <c r="F573" s="400"/>
      <c r="G573" s="395"/>
      <c r="H573" s="395"/>
      <c r="I573" s="396"/>
      <c r="J573" s="396"/>
      <c r="K573" s="396"/>
      <c r="L573" s="396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</row>
    <row r="574" spans="1:26" ht="21" customHeight="1" x14ac:dyDescent="0.45">
      <c r="A574" s="6"/>
      <c r="B574" s="6"/>
      <c r="C574" s="6"/>
      <c r="D574" s="6"/>
      <c r="E574" s="400"/>
      <c r="F574" s="400"/>
      <c r="G574" s="395"/>
      <c r="H574" s="395"/>
      <c r="I574" s="396"/>
      <c r="J574" s="396"/>
      <c r="K574" s="396"/>
      <c r="L574" s="396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</row>
    <row r="575" spans="1:26" ht="21" customHeight="1" x14ac:dyDescent="0.45">
      <c r="A575" s="6"/>
      <c r="B575" s="6"/>
      <c r="C575" s="6"/>
      <c r="D575" s="6"/>
      <c r="E575" s="400"/>
      <c r="F575" s="400"/>
      <c r="G575" s="395"/>
      <c r="H575" s="395"/>
      <c r="I575" s="396"/>
      <c r="J575" s="396"/>
      <c r="K575" s="396"/>
      <c r="L575" s="396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</row>
    <row r="576" spans="1:26" ht="21" customHeight="1" x14ac:dyDescent="0.45">
      <c r="A576" s="6"/>
      <c r="B576" s="6"/>
      <c r="C576" s="6"/>
      <c r="D576" s="6"/>
      <c r="E576" s="400"/>
      <c r="F576" s="400"/>
      <c r="G576" s="395"/>
      <c r="H576" s="395"/>
      <c r="I576" s="396"/>
      <c r="J576" s="396"/>
      <c r="K576" s="396"/>
      <c r="L576" s="396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</row>
    <row r="577" spans="1:26" ht="21" customHeight="1" x14ac:dyDescent="0.45">
      <c r="A577" s="6"/>
      <c r="B577" s="6"/>
      <c r="C577" s="6"/>
      <c r="D577" s="6"/>
      <c r="E577" s="400"/>
      <c r="F577" s="400"/>
      <c r="G577" s="395"/>
      <c r="H577" s="395"/>
      <c r="I577" s="396"/>
      <c r="J577" s="396"/>
      <c r="K577" s="396"/>
      <c r="L577" s="396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</row>
    <row r="578" spans="1:26" ht="21" customHeight="1" x14ac:dyDescent="0.45">
      <c r="A578" s="6"/>
      <c r="B578" s="6"/>
      <c r="C578" s="6"/>
      <c r="D578" s="6"/>
      <c r="E578" s="400"/>
      <c r="F578" s="400"/>
      <c r="G578" s="395"/>
      <c r="H578" s="395"/>
      <c r="I578" s="396"/>
      <c r="J578" s="396"/>
      <c r="K578" s="396"/>
      <c r="L578" s="396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</row>
    <row r="579" spans="1:26" ht="21" customHeight="1" x14ac:dyDescent="0.45">
      <c r="A579" s="6"/>
      <c r="B579" s="6"/>
      <c r="C579" s="6"/>
      <c r="D579" s="6"/>
      <c r="E579" s="400"/>
      <c r="F579" s="400"/>
      <c r="G579" s="395"/>
      <c r="H579" s="395"/>
      <c r="I579" s="396"/>
      <c r="J579" s="396"/>
      <c r="K579" s="396"/>
      <c r="L579" s="396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</row>
    <row r="580" spans="1:26" ht="21" customHeight="1" x14ac:dyDescent="0.45">
      <c r="A580" s="6"/>
      <c r="B580" s="6"/>
      <c r="C580" s="6"/>
      <c r="D580" s="6"/>
      <c r="E580" s="400"/>
      <c r="F580" s="400"/>
      <c r="G580" s="395"/>
      <c r="H580" s="395"/>
      <c r="I580" s="396"/>
      <c r="J580" s="396"/>
      <c r="K580" s="396"/>
      <c r="L580" s="396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</row>
    <row r="581" spans="1:26" ht="21" customHeight="1" x14ac:dyDescent="0.45">
      <c r="A581" s="6"/>
      <c r="B581" s="6"/>
      <c r="C581" s="6"/>
      <c r="D581" s="6"/>
      <c r="E581" s="400"/>
      <c r="F581" s="400"/>
      <c r="G581" s="395"/>
      <c r="H581" s="395"/>
      <c r="I581" s="396"/>
      <c r="J581" s="396"/>
      <c r="K581" s="396"/>
      <c r="L581" s="396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</row>
    <row r="582" spans="1:26" ht="21" customHeight="1" x14ac:dyDescent="0.45">
      <c r="A582" s="6"/>
      <c r="B582" s="6"/>
      <c r="C582" s="6"/>
      <c r="D582" s="6"/>
      <c r="E582" s="400"/>
      <c r="F582" s="400"/>
      <c r="G582" s="395"/>
      <c r="H582" s="395"/>
      <c r="I582" s="396"/>
      <c r="J582" s="396"/>
      <c r="K582" s="396"/>
      <c r="L582" s="396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</row>
    <row r="583" spans="1:26" ht="21" customHeight="1" x14ac:dyDescent="0.45">
      <c r="A583" s="6"/>
      <c r="B583" s="6"/>
      <c r="C583" s="6"/>
      <c r="D583" s="6"/>
      <c r="E583" s="400"/>
      <c r="F583" s="400"/>
      <c r="G583" s="395"/>
      <c r="H583" s="395"/>
      <c r="I583" s="396"/>
      <c r="J583" s="396"/>
      <c r="K583" s="396"/>
      <c r="L583" s="396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</row>
    <row r="584" spans="1:26" ht="21" customHeight="1" x14ac:dyDescent="0.45">
      <c r="A584" s="6"/>
      <c r="B584" s="6"/>
      <c r="C584" s="6"/>
      <c r="D584" s="6"/>
      <c r="E584" s="400"/>
      <c r="F584" s="400"/>
      <c r="G584" s="395"/>
      <c r="H584" s="395"/>
      <c r="I584" s="396"/>
      <c r="J584" s="396"/>
      <c r="K584" s="396"/>
      <c r="L584" s="396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</row>
    <row r="585" spans="1:26" ht="21" customHeight="1" x14ac:dyDescent="0.45">
      <c r="A585" s="6"/>
      <c r="B585" s="6"/>
      <c r="C585" s="6"/>
      <c r="D585" s="6"/>
      <c r="E585" s="400"/>
      <c r="F585" s="400"/>
      <c r="G585" s="395"/>
      <c r="H585" s="395"/>
      <c r="I585" s="396"/>
      <c r="J585" s="396"/>
      <c r="K585" s="396"/>
      <c r="L585" s="396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</row>
    <row r="586" spans="1:26" ht="21" customHeight="1" x14ac:dyDescent="0.45">
      <c r="A586" s="6"/>
      <c r="B586" s="6"/>
      <c r="C586" s="6"/>
      <c r="D586" s="6"/>
      <c r="E586" s="400"/>
      <c r="F586" s="400"/>
      <c r="G586" s="395"/>
      <c r="H586" s="395"/>
      <c r="I586" s="396"/>
      <c r="J586" s="396"/>
      <c r="K586" s="396"/>
      <c r="L586" s="396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</row>
    <row r="587" spans="1:26" ht="21" customHeight="1" x14ac:dyDescent="0.45">
      <c r="A587" s="6"/>
      <c r="B587" s="6"/>
      <c r="C587" s="6"/>
      <c r="D587" s="6"/>
      <c r="E587" s="400"/>
      <c r="F587" s="400"/>
      <c r="G587" s="395"/>
      <c r="H587" s="395"/>
      <c r="I587" s="396"/>
      <c r="J587" s="396"/>
      <c r="K587" s="396"/>
      <c r="L587" s="396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</row>
    <row r="588" spans="1:26" ht="21" customHeight="1" x14ac:dyDescent="0.45">
      <c r="A588" s="6"/>
      <c r="B588" s="6"/>
      <c r="C588" s="6"/>
      <c r="D588" s="6"/>
      <c r="E588" s="400"/>
      <c r="F588" s="400"/>
      <c r="G588" s="395"/>
      <c r="H588" s="395"/>
      <c r="I588" s="396"/>
      <c r="J588" s="396"/>
      <c r="K588" s="396"/>
      <c r="L588" s="396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</row>
    <row r="589" spans="1:26" ht="21" customHeight="1" x14ac:dyDescent="0.45">
      <c r="A589" s="6"/>
      <c r="B589" s="6"/>
      <c r="C589" s="6"/>
      <c r="D589" s="6"/>
      <c r="E589" s="400"/>
      <c r="F589" s="400"/>
      <c r="G589" s="395"/>
      <c r="H589" s="395"/>
      <c r="I589" s="396"/>
      <c r="J589" s="396"/>
      <c r="K589" s="396"/>
      <c r="L589" s="396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</row>
    <row r="590" spans="1:26" ht="21" customHeight="1" x14ac:dyDescent="0.45">
      <c r="A590" s="6"/>
      <c r="B590" s="6"/>
      <c r="C590" s="6"/>
      <c r="D590" s="6"/>
      <c r="E590" s="400"/>
      <c r="F590" s="400"/>
      <c r="G590" s="395"/>
      <c r="H590" s="395"/>
      <c r="I590" s="396"/>
      <c r="J590" s="396"/>
      <c r="K590" s="396"/>
      <c r="L590" s="396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</row>
    <row r="591" spans="1:26" ht="21" customHeight="1" x14ac:dyDescent="0.45">
      <c r="A591" s="6"/>
      <c r="B591" s="6"/>
      <c r="C591" s="6"/>
      <c r="D591" s="6"/>
      <c r="E591" s="400"/>
      <c r="F591" s="400"/>
      <c r="G591" s="395"/>
      <c r="H591" s="395"/>
      <c r="I591" s="396"/>
      <c r="J591" s="396"/>
      <c r="K591" s="396"/>
      <c r="L591" s="396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</row>
    <row r="592" spans="1:26" ht="21" customHeight="1" x14ac:dyDescent="0.45">
      <c r="A592" s="6"/>
      <c r="B592" s="6"/>
      <c r="C592" s="6"/>
      <c r="D592" s="6"/>
      <c r="E592" s="400"/>
      <c r="F592" s="400"/>
      <c r="G592" s="395"/>
      <c r="H592" s="395"/>
      <c r="I592" s="396"/>
      <c r="J592" s="396"/>
      <c r="K592" s="396"/>
      <c r="L592" s="396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</row>
    <row r="593" spans="1:26" ht="21" customHeight="1" x14ac:dyDescent="0.45">
      <c r="A593" s="6"/>
      <c r="B593" s="6"/>
      <c r="C593" s="6"/>
      <c r="D593" s="6"/>
      <c r="E593" s="400"/>
      <c r="F593" s="400"/>
      <c r="G593" s="395"/>
      <c r="H593" s="395"/>
      <c r="I593" s="396"/>
      <c r="J593" s="396"/>
      <c r="K593" s="396"/>
      <c r="L593" s="396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</row>
    <row r="594" spans="1:26" ht="21" customHeight="1" x14ac:dyDescent="0.45">
      <c r="A594" s="6"/>
      <c r="B594" s="6"/>
      <c r="C594" s="6"/>
      <c r="D594" s="6"/>
      <c r="E594" s="400"/>
      <c r="F594" s="400"/>
      <c r="G594" s="395"/>
      <c r="H594" s="395"/>
      <c r="I594" s="396"/>
      <c r="J594" s="396"/>
      <c r="K594" s="396"/>
      <c r="L594" s="396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</row>
    <row r="595" spans="1:26" ht="21" customHeight="1" x14ac:dyDescent="0.45">
      <c r="A595" s="6"/>
      <c r="B595" s="6"/>
      <c r="C595" s="6"/>
      <c r="D595" s="6"/>
      <c r="E595" s="400"/>
      <c r="F595" s="400"/>
      <c r="G595" s="395"/>
      <c r="H595" s="395"/>
      <c r="I595" s="396"/>
      <c r="J595" s="396"/>
      <c r="K595" s="396"/>
      <c r="L595" s="396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</row>
    <row r="596" spans="1:26" ht="21" customHeight="1" x14ac:dyDescent="0.45">
      <c r="A596" s="6"/>
      <c r="B596" s="6"/>
      <c r="C596" s="6"/>
      <c r="D596" s="6"/>
      <c r="E596" s="400"/>
      <c r="F596" s="400"/>
      <c r="G596" s="395"/>
      <c r="H596" s="395"/>
      <c r="I596" s="396"/>
      <c r="J596" s="396"/>
      <c r="K596" s="396"/>
      <c r="L596" s="396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</row>
    <row r="597" spans="1:26" ht="21" customHeight="1" x14ac:dyDescent="0.45">
      <c r="A597" s="6"/>
      <c r="B597" s="6"/>
      <c r="C597" s="6"/>
      <c r="D597" s="6"/>
      <c r="E597" s="400"/>
      <c r="F597" s="400"/>
      <c r="G597" s="395"/>
      <c r="H597" s="395"/>
      <c r="I597" s="396"/>
      <c r="J597" s="396"/>
      <c r="K597" s="396"/>
      <c r="L597" s="396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</row>
    <row r="598" spans="1:26" ht="21" customHeight="1" x14ac:dyDescent="0.45">
      <c r="A598" s="6"/>
      <c r="B598" s="6"/>
      <c r="C598" s="6"/>
      <c r="D598" s="6"/>
      <c r="E598" s="400"/>
      <c r="F598" s="400"/>
      <c r="G598" s="395"/>
      <c r="H598" s="395"/>
      <c r="I598" s="396"/>
      <c r="J598" s="396"/>
      <c r="K598" s="396"/>
      <c r="L598" s="396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</row>
    <row r="599" spans="1:26" ht="21" customHeight="1" x14ac:dyDescent="0.45">
      <c r="A599" s="6"/>
      <c r="B599" s="6"/>
      <c r="C599" s="6"/>
      <c r="D599" s="6"/>
      <c r="E599" s="400"/>
      <c r="F599" s="400"/>
      <c r="G599" s="395"/>
      <c r="H599" s="395"/>
      <c r="I599" s="396"/>
      <c r="J599" s="396"/>
      <c r="K599" s="396"/>
      <c r="L599" s="396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</row>
    <row r="600" spans="1:26" ht="21" customHeight="1" x14ac:dyDescent="0.45">
      <c r="A600" s="6"/>
      <c r="B600" s="6"/>
      <c r="C600" s="6"/>
      <c r="D600" s="6"/>
      <c r="E600" s="400"/>
      <c r="F600" s="400"/>
      <c r="G600" s="395"/>
      <c r="H600" s="395"/>
      <c r="I600" s="396"/>
      <c r="J600" s="396"/>
      <c r="K600" s="396"/>
      <c r="L600" s="396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</row>
    <row r="601" spans="1:26" ht="21" customHeight="1" x14ac:dyDescent="0.45">
      <c r="A601" s="6"/>
      <c r="B601" s="6"/>
      <c r="C601" s="6"/>
      <c r="D601" s="6"/>
      <c r="E601" s="400"/>
      <c r="F601" s="400"/>
      <c r="G601" s="395"/>
      <c r="H601" s="395"/>
      <c r="I601" s="396"/>
      <c r="J601" s="396"/>
      <c r="K601" s="396"/>
      <c r="L601" s="396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</row>
    <row r="602" spans="1:26" ht="21" customHeight="1" x14ac:dyDescent="0.45">
      <c r="A602" s="6"/>
      <c r="B602" s="6"/>
      <c r="C602" s="6"/>
      <c r="D602" s="6"/>
      <c r="E602" s="400"/>
      <c r="F602" s="400"/>
      <c r="G602" s="395"/>
      <c r="H602" s="395"/>
      <c r="I602" s="396"/>
      <c r="J602" s="396"/>
      <c r="K602" s="396"/>
      <c r="L602" s="396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</row>
    <row r="603" spans="1:26" ht="21" customHeight="1" x14ac:dyDescent="0.45">
      <c r="A603" s="6"/>
      <c r="B603" s="6"/>
      <c r="C603" s="6"/>
      <c r="D603" s="6"/>
      <c r="E603" s="400"/>
      <c r="F603" s="400"/>
      <c r="G603" s="395"/>
      <c r="H603" s="395"/>
      <c r="I603" s="396"/>
      <c r="J603" s="396"/>
      <c r="K603" s="396"/>
      <c r="L603" s="396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</row>
    <row r="604" spans="1:26" ht="21" customHeight="1" x14ac:dyDescent="0.45">
      <c r="A604" s="6"/>
      <c r="B604" s="6"/>
      <c r="C604" s="6"/>
      <c r="D604" s="6"/>
      <c r="E604" s="400"/>
      <c r="F604" s="400"/>
      <c r="G604" s="395"/>
      <c r="H604" s="395"/>
      <c r="I604" s="396"/>
      <c r="J604" s="396"/>
      <c r="K604" s="396"/>
      <c r="L604" s="396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</row>
    <row r="605" spans="1:26" ht="21" customHeight="1" x14ac:dyDescent="0.45">
      <c r="A605" s="6"/>
      <c r="B605" s="6"/>
      <c r="C605" s="6"/>
      <c r="D605" s="6"/>
      <c r="E605" s="400"/>
      <c r="F605" s="400"/>
      <c r="G605" s="395"/>
      <c r="H605" s="395"/>
      <c r="I605" s="396"/>
      <c r="J605" s="396"/>
      <c r="K605" s="396"/>
      <c r="L605" s="396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</row>
    <row r="606" spans="1:26" ht="21" customHeight="1" x14ac:dyDescent="0.45">
      <c r="A606" s="6"/>
      <c r="B606" s="6"/>
      <c r="C606" s="6"/>
      <c r="D606" s="6"/>
      <c r="E606" s="400"/>
      <c r="F606" s="400"/>
      <c r="G606" s="395"/>
      <c r="H606" s="395"/>
      <c r="I606" s="396"/>
      <c r="J606" s="396"/>
      <c r="K606" s="396"/>
      <c r="L606" s="396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</row>
    <row r="607" spans="1:26" ht="21" customHeight="1" x14ac:dyDescent="0.45">
      <c r="A607" s="6"/>
      <c r="B607" s="6"/>
      <c r="C607" s="6"/>
      <c r="D607" s="6"/>
      <c r="E607" s="400"/>
      <c r="F607" s="400"/>
      <c r="G607" s="395"/>
      <c r="H607" s="395"/>
      <c r="I607" s="396"/>
      <c r="J607" s="396"/>
      <c r="K607" s="396"/>
      <c r="L607" s="396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</row>
    <row r="608" spans="1:26" ht="21" customHeight="1" x14ac:dyDescent="0.45">
      <c r="A608" s="6"/>
      <c r="B608" s="6"/>
      <c r="C608" s="6"/>
      <c r="D608" s="6"/>
      <c r="E608" s="400"/>
      <c r="F608" s="400"/>
      <c r="G608" s="395"/>
      <c r="H608" s="395"/>
      <c r="I608" s="396"/>
      <c r="J608" s="396"/>
      <c r="K608" s="396"/>
      <c r="L608" s="396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</row>
    <row r="609" spans="1:26" ht="21" customHeight="1" x14ac:dyDescent="0.45">
      <c r="A609" s="6"/>
      <c r="B609" s="6"/>
      <c r="C609" s="6"/>
      <c r="D609" s="6"/>
      <c r="E609" s="400"/>
      <c r="F609" s="400"/>
      <c r="G609" s="395"/>
      <c r="H609" s="395"/>
      <c r="I609" s="396"/>
      <c r="J609" s="396"/>
      <c r="K609" s="396"/>
      <c r="L609" s="396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</row>
    <row r="610" spans="1:26" ht="21" customHeight="1" x14ac:dyDescent="0.45">
      <c r="A610" s="6"/>
      <c r="B610" s="6"/>
      <c r="C610" s="6"/>
      <c r="D610" s="6"/>
      <c r="E610" s="400"/>
      <c r="F610" s="400"/>
      <c r="G610" s="395"/>
      <c r="H610" s="395"/>
      <c r="I610" s="396"/>
      <c r="J610" s="396"/>
      <c r="K610" s="396"/>
      <c r="L610" s="396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</row>
    <row r="611" spans="1:26" ht="21" customHeight="1" x14ac:dyDescent="0.45">
      <c r="A611" s="6"/>
      <c r="B611" s="6"/>
      <c r="C611" s="6"/>
      <c r="D611" s="6"/>
      <c r="E611" s="400"/>
      <c r="F611" s="400"/>
      <c r="G611" s="395"/>
      <c r="H611" s="395"/>
      <c r="I611" s="396"/>
      <c r="J611" s="396"/>
      <c r="K611" s="396"/>
      <c r="L611" s="396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</row>
    <row r="612" spans="1:26" ht="21" customHeight="1" x14ac:dyDescent="0.45">
      <c r="A612" s="6"/>
      <c r="B612" s="6"/>
      <c r="C612" s="6"/>
      <c r="D612" s="6"/>
      <c r="E612" s="400"/>
      <c r="F612" s="400"/>
      <c r="G612" s="395"/>
      <c r="H612" s="395"/>
      <c r="I612" s="396"/>
      <c r="J612" s="396"/>
      <c r="K612" s="396"/>
      <c r="L612" s="396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</row>
    <row r="613" spans="1:26" ht="21" customHeight="1" x14ac:dyDescent="0.45">
      <c r="A613" s="6"/>
      <c r="B613" s="6"/>
      <c r="C613" s="6"/>
      <c r="D613" s="6"/>
      <c r="E613" s="400"/>
      <c r="F613" s="400"/>
      <c r="G613" s="395"/>
      <c r="H613" s="395"/>
      <c r="I613" s="396"/>
      <c r="J613" s="396"/>
      <c r="K613" s="396"/>
      <c r="L613" s="396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</row>
    <row r="614" spans="1:26" ht="21" customHeight="1" x14ac:dyDescent="0.45">
      <c r="A614" s="6"/>
      <c r="B614" s="6"/>
      <c r="C614" s="6"/>
      <c r="D614" s="6"/>
      <c r="E614" s="400"/>
      <c r="F614" s="400"/>
      <c r="G614" s="395"/>
      <c r="H614" s="395"/>
      <c r="I614" s="396"/>
      <c r="J614" s="396"/>
      <c r="K614" s="396"/>
      <c r="L614" s="396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</row>
    <row r="615" spans="1:26" ht="21" customHeight="1" x14ac:dyDescent="0.45">
      <c r="A615" s="6"/>
      <c r="B615" s="6"/>
      <c r="C615" s="6"/>
      <c r="D615" s="6"/>
      <c r="E615" s="400"/>
      <c r="F615" s="400"/>
      <c r="G615" s="395"/>
      <c r="H615" s="395"/>
      <c r="I615" s="396"/>
      <c r="J615" s="396"/>
      <c r="K615" s="396"/>
      <c r="L615" s="396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</row>
    <row r="616" spans="1:26" ht="21" customHeight="1" x14ac:dyDescent="0.45">
      <c r="A616" s="6"/>
      <c r="B616" s="6"/>
      <c r="C616" s="6"/>
      <c r="D616" s="6"/>
      <c r="E616" s="400"/>
      <c r="F616" s="400"/>
      <c r="G616" s="395"/>
      <c r="H616" s="395"/>
      <c r="I616" s="396"/>
      <c r="J616" s="396"/>
      <c r="K616" s="396"/>
      <c r="L616" s="396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</row>
    <row r="617" spans="1:26" ht="21" customHeight="1" x14ac:dyDescent="0.45">
      <c r="A617" s="6"/>
      <c r="B617" s="6"/>
      <c r="C617" s="6"/>
      <c r="D617" s="6"/>
      <c r="E617" s="400"/>
      <c r="F617" s="400"/>
      <c r="G617" s="395"/>
      <c r="H617" s="395"/>
      <c r="I617" s="396"/>
      <c r="J617" s="396"/>
      <c r="K617" s="396"/>
      <c r="L617" s="396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</row>
    <row r="618" spans="1:26" ht="21" customHeight="1" x14ac:dyDescent="0.45">
      <c r="A618" s="6"/>
      <c r="B618" s="6"/>
      <c r="C618" s="6"/>
      <c r="D618" s="6"/>
      <c r="E618" s="400"/>
      <c r="F618" s="400"/>
      <c r="G618" s="395"/>
      <c r="H618" s="395"/>
      <c r="I618" s="396"/>
      <c r="J618" s="396"/>
      <c r="K618" s="396"/>
      <c r="L618" s="396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</row>
    <row r="619" spans="1:26" ht="21" customHeight="1" x14ac:dyDescent="0.45">
      <c r="A619" s="6"/>
      <c r="B619" s="6"/>
      <c r="C619" s="6"/>
      <c r="D619" s="6"/>
      <c r="E619" s="400"/>
      <c r="F619" s="400"/>
      <c r="G619" s="395"/>
      <c r="H619" s="395"/>
      <c r="I619" s="396"/>
      <c r="J619" s="396"/>
      <c r="K619" s="396"/>
      <c r="L619" s="396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</row>
    <row r="620" spans="1:26" ht="21" customHeight="1" x14ac:dyDescent="0.45">
      <c r="A620" s="6"/>
      <c r="B620" s="6"/>
      <c r="C620" s="6"/>
      <c r="D620" s="6"/>
      <c r="E620" s="400"/>
      <c r="F620" s="400"/>
      <c r="G620" s="395"/>
      <c r="H620" s="395"/>
      <c r="I620" s="396"/>
      <c r="J620" s="396"/>
      <c r="K620" s="396"/>
      <c r="L620" s="396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</row>
    <row r="621" spans="1:26" ht="21" customHeight="1" x14ac:dyDescent="0.45">
      <c r="A621" s="6"/>
      <c r="B621" s="6"/>
      <c r="C621" s="6"/>
      <c r="D621" s="6"/>
      <c r="E621" s="400"/>
      <c r="F621" s="400"/>
      <c r="G621" s="395"/>
      <c r="H621" s="395"/>
      <c r="I621" s="396"/>
      <c r="J621" s="396"/>
      <c r="K621" s="396"/>
      <c r="L621" s="396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</row>
    <row r="622" spans="1:26" ht="21" customHeight="1" x14ac:dyDescent="0.45">
      <c r="A622" s="6"/>
      <c r="B622" s="6"/>
      <c r="C622" s="6"/>
      <c r="D622" s="6"/>
      <c r="E622" s="400"/>
      <c r="F622" s="400"/>
      <c r="G622" s="395"/>
      <c r="H622" s="395"/>
      <c r="I622" s="396"/>
      <c r="J622" s="396"/>
      <c r="K622" s="396"/>
      <c r="L622" s="396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</row>
    <row r="623" spans="1:26" ht="21" customHeight="1" x14ac:dyDescent="0.45">
      <c r="A623" s="6"/>
      <c r="B623" s="6"/>
      <c r="C623" s="6"/>
      <c r="D623" s="6"/>
      <c r="E623" s="400"/>
      <c r="F623" s="400"/>
      <c r="G623" s="395"/>
      <c r="H623" s="395"/>
      <c r="I623" s="396"/>
      <c r="J623" s="396"/>
      <c r="K623" s="396"/>
      <c r="L623" s="396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</row>
    <row r="624" spans="1:26" ht="21" customHeight="1" x14ac:dyDescent="0.45">
      <c r="A624" s="6"/>
      <c r="B624" s="6"/>
      <c r="C624" s="6"/>
      <c r="D624" s="6"/>
      <c r="E624" s="400"/>
      <c r="F624" s="400"/>
      <c r="G624" s="395"/>
      <c r="H624" s="395"/>
      <c r="I624" s="396"/>
      <c r="J624" s="396"/>
      <c r="K624" s="396"/>
      <c r="L624" s="396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</row>
    <row r="625" spans="1:26" ht="21" customHeight="1" x14ac:dyDescent="0.45">
      <c r="A625" s="6"/>
      <c r="B625" s="6"/>
      <c r="C625" s="6"/>
      <c r="D625" s="6"/>
      <c r="E625" s="400"/>
      <c r="F625" s="400"/>
      <c r="G625" s="395"/>
      <c r="H625" s="395"/>
      <c r="I625" s="396"/>
      <c r="J625" s="396"/>
      <c r="K625" s="396"/>
      <c r="L625" s="396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</row>
    <row r="626" spans="1:26" ht="21" customHeight="1" x14ac:dyDescent="0.45">
      <c r="A626" s="6"/>
      <c r="B626" s="6"/>
      <c r="C626" s="6"/>
      <c r="D626" s="6"/>
      <c r="E626" s="400"/>
      <c r="F626" s="400"/>
      <c r="G626" s="395"/>
      <c r="H626" s="395"/>
      <c r="I626" s="396"/>
      <c r="J626" s="396"/>
      <c r="K626" s="396"/>
      <c r="L626" s="396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</row>
    <row r="627" spans="1:26" ht="21" customHeight="1" x14ac:dyDescent="0.45">
      <c r="A627" s="6"/>
      <c r="B627" s="6"/>
      <c r="C627" s="6"/>
      <c r="D627" s="6"/>
      <c r="E627" s="400"/>
      <c r="F627" s="400"/>
      <c r="G627" s="395"/>
      <c r="H627" s="395"/>
      <c r="I627" s="396"/>
      <c r="J627" s="396"/>
      <c r="K627" s="396"/>
      <c r="L627" s="396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</row>
    <row r="628" spans="1:26" ht="21" customHeight="1" x14ac:dyDescent="0.45">
      <c r="A628" s="6"/>
      <c r="B628" s="6"/>
      <c r="C628" s="6"/>
      <c r="D628" s="6"/>
      <c r="E628" s="400"/>
      <c r="F628" s="400"/>
      <c r="G628" s="395"/>
      <c r="H628" s="395"/>
      <c r="I628" s="396"/>
      <c r="J628" s="396"/>
      <c r="K628" s="396"/>
      <c r="L628" s="396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</row>
    <row r="629" spans="1:26" ht="21" customHeight="1" x14ac:dyDescent="0.45">
      <c r="A629" s="6"/>
      <c r="B629" s="6"/>
      <c r="C629" s="6"/>
      <c r="D629" s="6"/>
      <c r="E629" s="400"/>
      <c r="F629" s="400"/>
      <c r="G629" s="395"/>
      <c r="H629" s="395"/>
      <c r="I629" s="396"/>
      <c r="J629" s="396"/>
      <c r="K629" s="396"/>
      <c r="L629" s="396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</row>
    <row r="630" spans="1:26" ht="21" customHeight="1" x14ac:dyDescent="0.45">
      <c r="A630" s="6"/>
      <c r="B630" s="6"/>
      <c r="C630" s="6"/>
      <c r="D630" s="6"/>
      <c r="E630" s="400"/>
      <c r="F630" s="400"/>
      <c r="G630" s="395"/>
      <c r="H630" s="395"/>
      <c r="I630" s="396"/>
      <c r="J630" s="396"/>
      <c r="K630" s="396"/>
      <c r="L630" s="396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</row>
    <row r="631" spans="1:26" ht="21" customHeight="1" x14ac:dyDescent="0.45">
      <c r="A631" s="6"/>
      <c r="B631" s="6"/>
      <c r="C631" s="6"/>
      <c r="D631" s="6"/>
      <c r="E631" s="400"/>
      <c r="F631" s="400"/>
      <c r="G631" s="395"/>
      <c r="H631" s="395"/>
      <c r="I631" s="396"/>
      <c r="J631" s="396"/>
      <c r="K631" s="396"/>
      <c r="L631" s="396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</row>
    <row r="632" spans="1:26" ht="21" customHeight="1" x14ac:dyDescent="0.45">
      <c r="A632" s="6"/>
      <c r="B632" s="6"/>
      <c r="C632" s="6"/>
      <c r="D632" s="6"/>
      <c r="E632" s="400"/>
      <c r="F632" s="400"/>
      <c r="G632" s="395"/>
      <c r="H632" s="395"/>
      <c r="I632" s="396"/>
      <c r="J632" s="396"/>
      <c r="K632" s="396"/>
      <c r="L632" s="396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</row>
    <row r="633" spans="1:26" ht="21" customHeight="1" x14ac:dyDescent="0.45">
      <c r="A633" s="6"/>
      <c r="B633" s="6"/>
      <c r="C633" s="6"/>
      <c r="D633" s="6"/>
      <c r="E633" s="400"/>
      <c r="F633" s="400"/>
      <c r="G633" s="395"/>
      <c r="H633" s="395"/>
      <c r="I633" s="396"/>
      <c r="J633" s="396"/>
      <c r="K633" s="396"/>
      <c r="L633" s="396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</row>
    <row r="634" spans="1:26" ht="21" customHeight="1" x14ac:dyDescent="0.45">
      <c r="A634" s="6"/>
      <c r="B634" s="6"/>
      <c r="C634" s="6"/>
      <c r="D634" s="6"/>
      <c r="E634" s="400"/>
      <c r="F634" s="400"/>
      <c r="G634" s="395"/>
      <c r="H634" s="395"/>
      <c r="I634" s="396"/>
      <c r="J634" s="396"/>
      <c r="K634" s="396"/>
      <c r="L634" s="396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</row>
    <row r="635" spans="1:26" ht="21" customHeight="1" x14ac:dyDescent="0.45">
      <c r="A635" s="6"/>
      <c r="B635" s="6"/>
      <c r="C635" s="6"/>
      <c r="D635" s="6"/>
      <c r="E635" s="400"/>
      <c r="F635" s="400"/>
      <c r="G635" s="395"/>
      <c r="H635" s="395"/>
      <c r="I635" s="396"/>
      <c r="J635" s="396"/>
      <c r="K635" s="396"/>
      <c r="L635" s="396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</row>
    <row r="636" spans="1:26" ht="21" customHeight="1" x14ac:dyDescent="0.45">
      <c r="A636" s="6"/>
      <c r="B636" s="6"/>
      <c r="C636" s="6"/>
      <c r="D636" s="6"/>
      <c r="E636" s="400"/>
      <c r="F636" s="400"/>
      <c r="G636" s="395"/>
      <c r="H636" s="395"/>
      <c r="I636" s="396"/>
      <c r="J636" s="396"/>
      <c r="K636" s="396"/>
      <c r="L636" s="396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</row>
    <row r="637" spans="1:26" ht="21" customHeight="1" x14ac:dyDescent="0.45">
      <c r="A637" s="6"/>
      <c r="B637" s="6"/>
      <c r="C637" s="6"/>
      <c r="D637" s="6"/>
      <c r="E637" s="400"/>
      <c r="F637" s="400"/>
      <c r="G637" s="395"/>
      <c r="H637" s="395"/>
      <c r="I637" s="396"/>
      <c r="J637" s="396"/>
      <c r="K637" s="396"/>
      <c r="L637" s="396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</row>
    <row r="638" spans="1:26" ht="21" customHeight="1" x14ac:dyDescent="0.45">
      <c r="A638" s="6"/>
      <c r="B638" s="6"/>
      <c r="C638" s="6"/>
      <c r="D638" s="6"/>
      <c r="E638" s="400"/>
      <c r="F638" s="400"/>
      <c r="G638" s="395"/>
      <c r="H638" s="395"/>
      <c r="I638" s="396"/>
      <c r="J638" s="396"/>
      <c r="K638" s="396"/>
      <c r="L638" s="396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</row>
    <row r="639" spans="1:26" ht="21" customHeight="1" x14ac:dyDescent="0.45">
      <c r="A639" s="6"/>
      <c r="B639" s="6"/>
      <c r="C639" s="6"/>
      <c r="D639" s="6"/>
      <c r="E639" s="400"/>
      <c r="F639" s="400"/>
      <c r="G639" s="395"/>
      <c r="H639" s="395"/>
      <c r="I639" s="396"/>
      <c r="J639" s="396"/>
      <c r="K639" s="396"/>
      <c r="L639" s="396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</row>
    <row r="640" spans="1:26" ht="21" customHeight="1" x14ac:dyDescent="0.45">
      <c r="A640" s="6"/>
      <c r="B640" s="6"/>
      <c r="C640" s="6"/>
      <c r="D640" s="6"/>
      <c r="E640" s="400"/>
      <c r="F640" s="400"/>
      <c r="G640" s="395"/>
      <c r="H640" s="395"/>
      <c r="I640" s="396"/>
      <c r="J640" s="396"/>
      <c r="K640" s="396"/>
      <c r="L640" s="396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</row>
    <row r="641" spans="1:26" ht="21" customHeight="1" x14ac:dyDescent="0.45">
      <c r="A641" s="6"/>
      <c r="B641" s="6"/>
      <c r="C641" s="6"/>
      <c r="D641" s="6"/>
      <c r="E641" s="400"/>
      <c r="F641" s="400"/>
      <c r="G641" s="395"/>
      <c r="H641" s="395"/>
      <c r="I641" s="396"/>
      <c r="J641" s="396"/>
      <c r="K641" s="396"/>
      <c r="L641" s="396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</row>
    <row r="642" spans="1:26" ht="21" customHeight="1" x14ac:dyDescent="0.45">
      <c r="A642" s="6"/>
      <c r="B642" s="6"/>
      <c r="C642" s="6"/>
      <c r="D642" s="6"/>
      <c r="E642" s="400"/>
      <c r="F642" s="400"/>
      <c r="G642" s="395"/>
      <c r="H642" s="395"/>
      <c r="I642" s="396"/>
      <c r="J642" s="396"/>
      <c r="K642" s="396"/>
      <c r="L642" s="396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</row>
    <row r="643" spans="1:26" ht="21" customHeight="1" x14ac:dyDescent="0.45">
      <c r="A643" s="6"/>
      <c r="B643" s="6"/>
      <c r="C643" s="6"/>
      <c r="D643" s="6"/>
      <c r="E643" s="400"/>
      <c r="F643" s="400"/>
      <c r="G643" s="395"/>
      <c r="H643" s="395"/>
      <c r="I643" s="396"/>
      <c r="J643" s="396"/>
      <c r="K643" s="396"/>
      <c r="L643" s="396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</row>
    <row r="644" spans="1:26" ht="21" customHeight="1" x14ac:dyDescent="0.45">
      <c r="A644" s="6"/>
      <c r="B644" s="6"/>
      <c r="C644" s="6"/>
      <c r="D644" s="6"/>
      <c r="E644" s="400"/>
      <c r="F644" s="400"/>
      <c r="G644" s="395"/>
      <c r="H644" s="395"/>
      <c r="I644" s="396"/>
      <c r="J644" s="396"/>
      <c r="K644" s="396"/>
      <c r="L644" s="396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</row>
    <row r="645" spans="1:26" ht="21" customHeight="1" x14ac:dyDescent="0.45">
      <c r="A645" s="6"/>
      <c r="B645" s="6"/>
      <c r="C645" s="6"/>
      <c r="D645" s="6"/>
      <c r="E645" s="400"/>
      <c r="F645" s="400"/>
      <c r="G645" s="395"/>
      <c r="H645" s="395"/>
      <c r="I645" s="396"/>
      <c r="J645" s="396"/>
      <c r="K645" s="396"/>
      <c r="L645" s="396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</row>
    <row r="646" spans="1:26" ht="21" customHeight="1" x14ac:dyDescent="0.45">
      <c r="A646" s="6"/>
      <c r="B646" s="6"/>
      <c r="C646" s="6"/>
      <c r="D646" s="6"/>
      <c r="E646" s="400"/>
      <c r="F646" s="400"/>
      <c r="G646" s="395"/>
      <c r="H646" s="395"/>
      <c r="I646" s="396"/>
      <c r="J646" s="396"/>
      <c r="K646" s="396"/>
      <c r="L646" s="396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</row>
    <row r="647" spans="1:26" ht="21" customHeight="1" x14ac:dyDescent="0.45">
      <c r="A647" s="6"/>
      <c r="B647" s="6"/>
      <c r="C647" s="6"/>
      <c r="D647" s="6"/>
      <c r="E647" s="400"/>
      <c r="F647" s="400"/>
      <c r="G647" s="395"/>
      <c r="H647" s="395"/>
      <c r="I647" s="396"/>
      <c r="J647" s="396"/>
      <c r="K647" s="396"/>
      <c r="L647" s="396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</row>
    <row r="648" spans="1:26" ht="21" customHeight="1" x14ac:dyDescent="0.45">
      <c r="A648" s="6"/>
      <c r="B648" s="6"/>
      <c r="C648" s="6"/>
      <c r="D648" s="6"/>
      <c r="E648" s="400"/>
      <c r="F648" s="400"/>
      <c r="G648" s="395"/>
      <c r="H648" s="395"/>
      <c r="I648" s="396"/>
      <c r="J648" s="396"/>
      <c r="K648" s="396"/>
      <c r="L648" s="396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</row>
    <row r="649" spans="1:26" ht="21" customHeight="1" x14ac:dyDescent="0.45">
      <c r="A649" s="6"/>
      <c r="B649" s="6"/>
      <c r="C649" s="6"/>
      <c r="D649" s="6"/>
      <c r="E649" s="400"/>
      <c r="F649" s="400"/>
      <c r="G649" s="395"/>
      <c r="H649" s="395"/>
      <c r="I649" s="396"/>
      <c r="J649" s="396"/>
      <c r="K649" s="396"/>
      <c r="L649" s="396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</row>
    <row r="650" spans="1:26" ht="21" customHeight="1" x14ac:dyDescent="0.45">
      <c r="A650" s="6"/>
      <c r="B650" s="6"/>
      <c r="C650" s="6"/>
      <c r="D650" s="6"/>
      <c r="E650" s="400"/>
      <c r="F650" s="400"/>
      <c r="G650" s="395"/>
      <c r="H650" s="395"/>
      <c r="I650" s="396"/>
      <c r="J650" s="396"/>
      <c r="K650" s="396"/>
      <c r="L650" s="396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</row>
    <row r="651" spans="1:26" ht="21" customHeight="1" x14ac:dyDescent="0.45">
      <c r="A651" s="6"/>
      <c r="B651" s="6"/>
      <c r="C651" s="6"/>
      <c r="D651" s="6"/>
      <c r="E651" s="400"/>
      <c r="F651" s="400"/>
      <c r="G651" s="395"/>
      <c r="H651" s="395"/>
      <c r="I651" s="396"/>
      <c r="J651" s="396"/>
      <c r="K651" s="396"/>
      <c r="L651" s="396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</row>
    <row r="652" spans="1:26" ht="21" customHeight="1" x14ac:dyDescent="0.45">
      <c r="A652" s="6"/>
      <c r="B652" s="6"/>
      <c r="C652" s="6"/>
      <c r="D652" s="6"/>
      <c r="E652" s="400"/>
      <c r="F652" s="400"/>
      <c r="G652" s="395"/>
      <c r="H652" s="395"/>
      <c r="I652" s="396"/>
      <c r="J652" s="396"/>
      <c r="K652" s="396"/>
      <c r="L652" s="396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</row>
    <row r="653" spans="1:26" ht="21" customHeight="1" x14ac:dyDescent="0.45">
      <c r="A653" s="6"/>
      <c r="B653" s="6"/>
      <c r="C653" s="6"/>
      <c r="D653" s="6"/>
      <c r="E653" s="400"/>
      <c r="F653" s="400"/>
      <c r="G653" s="395"/>
      <c r="H653" s="395"/>
      <c r="I653" s="396"/>
      <c r="J653" s="396"/>
      <c r="K653" s="396"/>
      <c r="L653" s="396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</row>
    <row r="654" spans="1:26" ht="21" customHeight="1" x14ac:dyDescent="0.45">
      <c r="A654" s="6"/>
      <c r="B654" s="6"/>
      <c r="C654" s="6"/>
      <c r="D654" s="6"/>
      <c r="E654" s="400"/>
      <c r="F654" s="400"/>
      <c r="G654" s="395"/>
      <c r="H654" s="395"/>
      <c r="I654" s="396"/>
      <c r="J654" s="396"/>
      <c r="K654" s="396"/>
      <c r="L654" s="396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</row>
    <row r="655" spans="1:26" ht="21" customHeight="1" x14ac:dyDescent="0.45">
      <c r="A655" s="6"/>
      <c r="B655" s="6"/>
      <c r="C655" s="6"/>
      <c r="D655" s="6"/>
      <c r="E655" s="400"/>
      <c r="F655" s="400"/>
      <c r="G655" s="395"/>
      <c r="H655" s="395"/>
      <c r="I655" s="396"/>
      <c r="J655" s="396"/>
      <c r="K655" s="396"/>
      <c r="L655" s="396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</row>
    <row r="656" spans="1:26" ht="21" customHeight="1" x14ac:dyDescent="0.45">
      <c r="A656" s="6"/>
      <c r="B656" s="6"/>
      <c r="C656" s="6"/>
      <c r="D656" s="6"/>
      <c r="E656" s="400"/>
      <c r="F656" s="400"/>
      <c r="G656" s="395"/>
      <c r="H656" s="395"/>
      <c r="I656" s="396"/>
      <c r="J656" s="396"/>
      <c r="K656" s="396"/>
      <c r="L656" s="396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</row>
    <row r="657" spans="1:26" ht="21" customHeight="1" x14ac:dyDescent="0.45">
      <c r="A657" s="6"/>
      <c r="B657" s="6"/>
      <c r="C657" s="6"/>
      <c r="D657" s="6"/>
      <c r="E657" s="400"/>
      <c r="F657" s="400"/>
      <c r="G657" s="395"/>
      <c r="H657" s="395"/>
      <c r="I657" s="396"/>
      <c r="J657" s="396"/>
      <c r="K657" s="396"/>
      <c r="L657" s="396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</row>
    <row r="658" spans="1:26" ht="21" customHeight="1" x14ac:dyDescent="0.45">
      <c r="A658" s="6"/>
      <c r="B658" s="6"/>
      <c r="C658" s="6"/>
      <c r="D658" s="6"/>
      <c r="E658" s="400"/>
      <c r="F658" s="400"/>
      <c r="G658" s="395"/>
      <c r="H658" s="395"/>
      <c r="I658" s="396"/>
      <c r="J658" s="396"/>
      <c r="K658" s="396"/>
      <c r="L658" s="396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</row>
    <row r="659" spans="1:26" ht="21" customHeight="1" x14ac:dyDescent="0.45">
      <c r="A659" s="6"/>
      <c r="B659" s="6"/>
      <c r="C659" s="6"/>
      <c r="D659" s="6"/>
      <c r="E659" s="400"/>
      <c r="F659" s="400"/>
      <c r="G659" s="395"/>
      <c r="H659" s="395"/>
      <c r="I659" s="396"/>
      <c r="J659" s="396"/>
      <c r="K659" s="396"/>
      <c r="L659" s="396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</row>
    <row r="660" spans="1:26" ht="21" customHeight="1" x14ac:dyDescent="0.45">
      <c r="A660" s="6"/>
      <c r="B660" s="6"/>
      <c r="C660" s="6"/>
      <c r="D660" s="6"/>
      <c r="E660" s="400"/>
      <c r="F660" s="400"/>
      <c r="G660" s="395"/>
      <c r="H660" s="395"/>
      <c r="I660" s="396"/>
      <c r="J660" s="396"/>
      <c r="K660" s="396"/>
      <c r="L660" s="396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</row>
    <row r="661" spans="1:26" ht="21" customHeight="1" x14ac:dyDescent="0.45">
      <c r="A661" s="6"/>
      <c r="B661" s="6"/>
      <c r="C661" s="6"/>
      <c r="D661" s="6"/>
      <c r="E661" s="400"/>
      <c r="F661" s="400"/>
      <c r="G661" s="395"/>
      <c r="H661" s="395"/>
      <c r="I661" s="396"/>
      <c r="J661" s="396"/>
      <c r="K661" s="396"/>
      <c r="L661" s="396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</row>
    <row r="662" spans="1:26" ht="21" customHeight="1" x14ac:dyDescent="0.45">
      <c r="A662" s="6"/>
      <c r="B662" s="6"/>
      <c r="C662" s="6"/>
      <c r="D662" s="6"/>
      <c r="E662" s="400"/>
      <c r="F662" s="400"/>
      <c r="G662" s="395"/>
      <c r="H662" s="395"/>
      <c r="I662" s="396"/>
      <c r="J662" s="396"/>
      <c r="K662" s="396"/>
      <c r="L662" s="396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</row>
    <row r="663" spans="1:26" ht="21" customHeight="1" x14ac:dyDescent="0.45">
      <c r="A663" s="6"/>
      <c r="B663" s="6"/>
      <c r="C663" s="6"/>
      <c r="D663" s="6"/>
      <c r="E663" s="400"/>
      <c r="F663" s="400"/>
      <c r="G663" s="395"/>
      <c r="H663" s="395"/>
      <c r="I663" s="396"/>
      <c r="J663" s="396"/>
      <c r="K663" s="396"/>
      <c r="L663" s="396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</row>
    <row r="664" spans="1:26" ht="21" customHeight="1" x14ac:dyDescent="0.45">
      <c r="A664" s="6"/>
      <c r="B664" s="6"/>
      <c r="C664" s="6"/>
      <c r="D664" s="6"/>
      <c r="E664" s="400"/>
      <c r="F664" s="400"/>
      <c r="G664" s="395"/>
      <c r="H664" s="395"/>
      <c r="I664" s="396"/>
      <c r="J664" s="396"/>
      <c r="K664" s="396"/>
      <c r="L664" s="396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</row>
    <row r="665" spans="1:26" ht="21" customHeight="1" x14ac:dyDescent="0.45">
      <c r="A665" s="6"/>
      <c r="B665" s="6"/>
      <c r="C665" s="6"/>
      <c r="D665" s="6"/>
      <c r="E665" s="400"/>
      <c r="F665" s="400"/>
      <c r="G665" s="395"/>
      <c r="H665" s="395"/>
      <c r="I665" s="396"/>
      <c r="J665" s="396"/>
      <c r="K665" s="396"/>
      <c r="L665" s="396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</row>
    <row r="666" spans="1:26" ht="21" customHeight="1" x14ac:dyDescent="0.45">
      <c r="A666" s="6"/>
      <c r="B666" s="6"/>
      <c r="C666" s="6"/>
      <c r="D666" s="6"/>
      <c r="E666" s="400"/>
      <c r="F666" s="400"/>
      <c r="G666" s="395"/>
      <c r="H666" s="395"/>
      <c r="I666" s="396"/>
      <c r="J666" s="396"/>
      <c r="K666" s="396"/>
      <c r="L666" s="396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</row>
    <row r="667" spans="1:26" ht="21" customHeight="1" x14ac:dyDescent="0.45">
      <c r="A667" s="6"/>
      <c r="B667" s="6"/>
      <c r="C667" s="6"/>
      <c r="D667" s="6"/>
      <c r="E667" s="400"/>
      <c r="F667" s="400"/>
      <c r="G667" s="395"/>
      <c r="H667" s="395"/>
      <c r="I667" s="396"/>
      <c r="J667" s="396"/>
      <c r="K667" s="396"/>
      <c r="L667" s="396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</row>
    <row r="668" spans="1:26" ht="21" customHeight="1" x14ac:dyDescent="0.45">
      <c r="A668" s="6"/>
      <c r="B668" s="6"/>
      <c r="C668" s="6"/>
      <c r="D668" s="6"/>
      <c r="E668" s="400"/>
      <c r="F668" s="400"/>
      <c r="G668" s="395"/>
      <c r="H668" s="395"/>
      <c r="I668" s="396"/>
      <c r="J668" s="396"/>
      <c r="K668" s="396"/>
      <c r="L668" s="396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</row>
    <row r="669" spans="1:26" ht="21" customHeight="1" x14ac:dyDescent="0.45">
      <c r="A669" s="6"/>
      <c r="B669" s="6"/>
      <c r="C669" s="6"/>
      <c r="D669" s="6"/>
      <c r="E669" s="400"/>
      <c r="F669" s="400"/>
      <c r="G669" s="395"/>
      <c r="H669" s="395"/>
      <c r="I669" s="396"/>
      <c r="J669" s="396"/>
      <c r="K669" s="396"/>
      <c r="L669" s="396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</row>
    <row r="670" spans="1:26" ht="21" customHeight="1" x14ac:dyDescent="0.45">
      <c r="A670" s="6"/>
      <c r="B670" s="6"/>
      <c r="C670" s="6"/>
      <c r="D670" s="6"/>
      <c r="E670" s="400"/>
      <c r="F670" s="400"/>
      <c r="G670" s="395"/>
      <c r="H670" s="395"/>
      <c r="I670" s="396"/>
      <c r="J670" s="396"/>
      <c r="K670" s="396"/>
      <c r="L670" s="396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</row>
    <row r="671" spans="1:26" ht="21" customHeight="1" x14ac:dyDescent="0.45">
      <c r="A671" s="6"/>
      <c r="B671" s="6"/>
      <c r="C671" s="6"/>
      <c r="D671" s="6"/>
      <c r="E671" s="400"/>
      <c r="F671" s="400"/>
      <c r="G671" s="395"/>
      <c r="H671" s="395"/>
      <c r="I671" s="396"/>
      <c r="J671" s="396"/>
      <c r="K671" s="396"/>
      <c r="L671" s="396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</row>
    <row r="672" spans="1:26" ht="21" customHeight="1" x14ac:dyDescent="0.45">
      <c r="A672" s="6"/>
      <c r="B672" s="6"/>
      <c r="C672" s="6"/>
      <c r="D672" s="6"/>
      <c r="E672" s="400"/>
      <c r="F672" s="400"/>
      <c r="G672" s="395"/>
      <c r="H672" s="395"/>
      <c r="I672" s="396"/>
      <c r="J672" s="396"/>
      <c r="K672" s="396"/>
      <c r="L672" s="396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</row>
    <row r="673" spans="1:26" ht="21" customHeight="1" x14ac:dyDescent="0.45">
      <c r="A673" s="6"/>
      <c r="B673" s="6"/>
      <c r="C673" s="6"/>
      <c r="D673" s="6"/>
      <c r="E673" s="400"/>
      <c r="F673" s="400"/>
      <c r="G673" s="395"/>
      <c r="H673" s="395"/>
      <c r="I673" s="396"/>
      <c r="J673" s="396"/>
      <c r="K673" s="396"/>
      <c r="L673" s="396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</row>
    <row r="674" spans="1:26" ht="21" customHeight="1" x14ac:dyDescent="0.45">
      <c r="A674" s="6"/>
      <c r="B674" s="6"/>
      <c r="C674" s="6"/>
      <c r="D674" s="6"/>
      <c r="E674" s="400"/>
      <c r="F674" s="400"/>
      <c r="G674" s="395"/>
      <c r="H674" s="395"/>
      <c r="I674" s="396"/>
      <c r="J674" s="396"/>
      <c r="K674" s="396"/>
      <c r="L674" s="396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</row>
    <row r="675" spans="1:26" ht="21" customHeight="1" x14ac:dyDescent="0.45">
      <c r="A675" s="6"/>
      <c r="B675" s="6"/>
      <c r="C675" s="6"/>
      <c r="D675" s="6"/>
      <c r="E675" s="400"/>
      <c r="F675" s="400"/>
      <c r="G675" s="395"/>
      <c r="H675" s="395"/>
      <c r="I675" s="396"/>
      <c r="J675" s="396"/>
      <c r="K675" s="396"/>
      <c r="L675" s="396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</row>
    <row r="676" spans="1:26" ht="21" customHeight="1" x14ac:dyDescent="0.45">
      <c r="A676" s="6"/>
      <c r="B676" s="6"/>
      <c r="C676" s="6"/>
      <c r="D676" s="6"/>
      <c r="E676" s="400"/>
      <c r="F676" s="400"/>
      <c r="G676" s="395"/>
      <c r="H676" s="395"/>
      <c r="I676" s="396"/>
      <c r="J676" s="396"/>
      <c r="K676" s="396"/>
      <c r="L676" s="396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</row>
    <row r="677" spans="1:26" ht="21" customHeight="1" x14ac:dyDescent="0.45">
      <c r="A677" s="6"/>
      <c r="B677" s="6"/>
      <c r="C677" s="6"/>
      <c r="D677" s="6"/>
      <c r="E677" s="400"/>
      <c r="F677" s="400"/>
      <c r="G677" s="395"/>
      <c r="H677" s="395"/>
      <c r="I677" s="396"/>
      <c r="J677" s="396"/>
      <c r="K677" s="396"/>
      <c r="L677" s="396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</row>
    <row r="678" spans="1:26" ht="21" customHeight="1" x14ac:dyDescent="0.45">
      <c r="A678" s="6"/>
      <c r="B678" s="6"/>
      <c r="C678" s="6"/>
      <c r="D678" s="6"/>
      <c r="E678" s="400"/>
      <c r="F678" s="400"/>
      <c r="G678" s="395"/>
      <c r="H678" s="395"/>
      <c r="I678" s="396"/>
      <c r="J678" s="396"/>
      <c r="K678" s="396"/>
      <c r="L678" s="396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</row>
    <row r="679" spans="1:26" ht="21" customHeight="1" x14ac:dyDescent="0.45">
      <c r="A679" s="6"/>
      <c r="B679" s="6"/>
      <c r="C679" s="6"/>
      <c r="D679" s="6"/>
      <c r="E679" s="400"/>
      <c r="F679" s="400"/>
      <c r="G679" s="395"/>
      <c r="H679" s="395"/>
      <c r="I679" s="396"/>
      <c r="J679" s="396"/>
      <c r="K679" s="396"/>
      <c r="L679" s="396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</row>
    <row r="680" spans="1:26" ht="21" customHeight="1" x14ac:dyDescent="0.45">
      <c r="A680" s="6"/>
      <c r="B680" s="6"/>
      <c r="C680" s="6"/>
      <c r="D680" s="6"/>
      <c r="E680" s="400"/>
      <c r="F680" s="400"/>
      <c r="G680" s="395"/>
      <c r="H680" s="395"/>
      <c r="I680" s="396"/>
      <c r="J680" s="396"/>
      <c r="K680" s="396"/>
      <c r="L680" s="396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</row>
    <row r="681" spans="1:26" ht="21" customHeight="1" x14ac:dyDescent="0.45">
      <c r="A681" s="6"/>
      <c r="B681" s="6"/>
      <c r="C681" s="6"/>
      <c r="D681" s="6"/>
      <c r="E681" s="400"/>
      <c r="F681" s="400"/>
      <c r="G681" s="395"/>
      <c r="H681" s="395"/>
      <c r="I681" s="396"/>
      <c r="J681" s="396"/>
      <c r="K681" s="396"/>
      <c r="L681" s="396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</row>
    <row r="682" spans="1:26" ht="21" customHeight="1" x14ac:dyDescent="0.45">
      <c r="A682" s="6"/>
      <c r="B682" s="6"/>
      <c r="C682" s="6"/>
      <c r="D682" s="6"/>
      <c r="E682" s="400"/>
      <c r="F682" s="400"/>
      <c r="G682" s="395"/>
      <c r="H682" s="395"/>
      <c r="I682" s="396"/>
      <c r="J682" s="396"/>
      <c r="K682" s="396"/>
      <c r="L682" s="396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</row>
    <row r="683" spans="1:26" ht="21" customHeight="1" x14ac:dyDescent="0.45">
      <c r="A683" s="6"/>
      <c r="B683" s="6"/>
      <c r="C683" s="6"/>
      <c r="D683" s="6"/>
      <c r="E683" s="400"/>
      <c r="F683" s="400"/>
      <c r="G683" s="395"/>
      <c r="H683" s="395"/>
      <c r="I683" s="396"/>
      <c r="J683" s="396"/>
      <c r="K683" s="396"/>
      <c r="L683" s="396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</row>
    <row r="684" spans="1:26" ht="21" customHeight="1" x14ac:dyDescent="0.45">
      <c r="A684" s="6"/>
      <c r="B684" s="6"/>
      <c r="C684" s="6"/>
      <c r="D684" s="6"/>
      <c r="E684" s="400"/>
      <c r="F684" s="400"/>
      <c r="G684" s="395"/>
      <c r="H684" s="395"/>
      <c r="I684" s="396"/>
      <c r="J684" s="396"/>
      <c r="K684" s="396"/>
      <c r="L684" s="396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</row>
    <row r="685" spans="1:26" ht="21" customHeight="1" x14ac:dyDescent="0.45">
      <c r="A685" s="6"/>
      <c r="B685" s="6"/>
      <c r="C685" s="6"/>
      <c r="D685" s="6"/>
      <c r="E685" s="400"/>
      <c r="F685" s="400"/>
      <c r="G685" s="395"/>
      <c r="H685" s="395"/>
      <c r="I685" s="396"/>
      <c r="J685" s="396"/>
      <c r="K685" s="396"/>
      <c r="L685" s="396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</row>
    <row r="686" spans="1:26" ht="21" customHeight="1" x14ac:dyDescent="0.45">
      <c r="A686" s="6"/>
      <c r="B686" s="6"/>
      <c r="C686" s="6"/>
      <c r="D686" s="6"/>
      <c r="E686" s="400"/>
      <c r="F686" s="400"/>
      <c r="G686" s="395"/>
      <c r="H686" s="395"/>
      <c r="I686" s="396"/>
      <c r="J686" s="396"/>
      <c r="K686" s="396"/>
      <c r="L686" s="396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</row>
    <row r="687" spans="1:26" ht="21" customHeight="1" x14ac:dyDescent="0.45">
      <c r="A687" s="6"/>
      <c r="B687" s="6"/>
      <c r="C687" s="6"/>
      <c r="D687" s="6"/>
      <c r="E687" s="400"/>
      <c r="F687" s="400"/>
      <c r="G687" s="395"/>
      <c r="H687" s="395"/>
      <c r="I687" s="396"/>
      <c r="J687" s="396"/>
      <c r="K687" s="396"/>
      <c r="L687" s="396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</row>
    <row r="688" spans="1:26" ht="21" customHeight="1" x14ac:dyDescent="0.45">
      <c r="A688" s="6"/>
      <c r="B688" s="6"/>
      <c r="C688" s="6"/>
      <c r="D688" s="6"/>
      <c r="E688" s="400"/>
      <c r="F688" s="400"/>
      <c r="G688" s="395"/>
      <c r="H688" s="395"/>
      <c r="I688" s="396"/>
      <c r="J688" s="396"/>
      <c r="K688" s="396"/>
      <c r="L688" s="396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</row>
    <row r="689" spans="1:26" ht="21" customHeight="1" x14ac:dyDescent="0.45">
      <c r="A689" s="6"/>
      <c r="B689" s="6"/>
      <c r="C689" s="6"/>
      <c r="D689" s="6"/>
      <c r="E689" s="400"/>
      <c r="F689" s="400"/>
      <c r="G689" s="395"/>
      <c r="H689" s="395"/>
      <c r="I689" s="396"/>
      <c r="J689" s="396"/>
      <c r="K689" s="396"/>
      <c r="L689" s="396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</row>
    <row r="690" spans="1:26" ht="21" customHeight="1" x14ac:dyDescent="0.45">
      <c r="A690" s="6"/>
      <c r="B690" s="6"/>
      <c r="C690" s="6"/>
      <c r="D690" s="6"/>
      <c r="E690" s="400"/>
      <c r="F690" s="400"/>
      <c r="G690" s="395"/>
      <c r="H690" s="395"/>
      <c r="I690" s="396"/>
      <c r="J690" s="396"/>
      <c r="K690" s="396"/>
      <c r="L690" s="396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</row>
    <row r="691" spans="1:26" ht="21" customHeight="1" x14ac:dyDescent="0.45">
      <c r="A691" s="6"/>
      <c r="B691" s="6"/>
      <c r="C691" s="6"/>
      <c r="D691" s="6"/>
      <c r="E691" s="400"/>
      <c r="F691" s="400"/>
      <c r="G691" s="395"/>
      <c r="H691" s="395"/>
      <c r="I691" s="396"/>
      <c r="J691" s="396"/>
      <c r="K691" s="396"/>
      <c r="L691" s="396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</row>
    <row r="692" spans="1:26" ht="21" customHeight="1" x14ac:dyDescent="0.45">
      <c r="A692" s="6"/>
      <c r="B692" s="6"/>
      <c r="C692" s="6"/>
      <c r="D692" s="6"/>
      <c r="E692" s="400"/>
      <c r="F692" s="400"/>
      <c r="G692" s="395"/>
      <c r="H692" s="395"/>
      <c r="I692" s="396"/>
      <c r="J692" s="396"/>
      <c r="K692" s="396"/>
      <c r="L692" s="396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</row>
    <row r="693" spans="1:26" ht="21" customHeight="1" x14ac:dyDescent="0.45">
      <c r="A693" s="6"/>
      <c r="B693" s="6"/>
      <c r="C693" s="6"/>
      <c r="D693" s="6"/>
      <c r="E693" s="400"/>
      <c r="F693" s="400"/>
      <c r="G693" s="395"/>
      <c r="H693" s="395"/>
      <c r="I693" s="396"/>
      <c r="J693" s="396"/>
      <c r="K693" s="396"/>
      <c r="L693" s="396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</row>
    <row r="694" spans="1:26" ht="21" customHeight="1" x14ac:dyDescent="0.45">
      <c r="A694" s="6"/>
      <c r="B694" s="6"/>
      <c r="C694" s="6"/>
      <c r="D694" s="6"/>
      <c r="E694" s="400"/>
      <c r="F694" s="400"/>
      <c r="G694" s="395"/>
      <c r="H694" s="395"/>
      <c r="I694" s="396"/>
      <c r="J694" s="396"/>
      <c r="K694" s="396"/>
      <c r="L694" s="396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</row>
    <row r="695" spans="1:26" ht="21" customHeight="1" x14ac:dyDescent="0.45">
      <c r="A695" s="6"/>
      <c r="B695" s="6"/>
      <c r="C695" s="6"/>
      <c r="D695" s="6"/>
      <c r="E695" s="400"/>
      <c r="F695" s="400"/>
      <c r="G695" s="395"/>
      <c r="H695" s="395"/>
      <c r="I695" s="396"/>
      <c r="J695" s="396"/>
      <c r="K695" s="396"/>
      <c r="L695" s="396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</row>
    <row r="696" spans="1:26" ht="21" customHeight="1" x14ac:dyDescent="0.45">
      <c r="A696" s="6"/>
      <c r="B696" s="6"/>
      <c r="C696" s="6"/>
      <c r="D696" s="6"/>
      <c r="E696" s="400"/>
      <c r="F696" s="400"/>
      <c r="G696" s="395"/>
      <c r="H696" s="395"/>
      <c r="I696" s="396"/>
      <c r="J696" s="396"/>
      <c r="K696" s="396"/>
      <c r="L696" s="396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</row>
    <row r="697" spans="1:26" ht="21" customHeight="1" x14ac:dyDescent="0.45">
      <c r="A697" s="6"/>
      <c r="B697" s="6"/>
      <c r="C697" s="6"/>
      <c r="D697" s="6"/>
      <c r="E697" s="400"/>
      <c r="F697" s="400"/>
      <c r="G697" s="395"/>
      <c r="H697" s="395"/>
      <c r="I697" s="396"/>
      <c r="J697" s="396"/>
      <c r="K697" s="396"/>
      <c r="L697" s="396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</row>
    <row r="698" spans="1:26" ht="21" customHeight="1" x14ac:dyDescent="0.45">
      <c r="A698" s="6"/>
      <c r="B698" s="6"/>
      <c r="C698" s="6"/>
      <c r="D698" s="6"/>
      <c r="E698" s="400"/>
      <c r="F698" s="400"/>
      <c r="G698" s="395"/>
      <c r="H698" s="395"/>
      <c r="I698" s="396"/>
      <c r="J698" s="396"/>
      <c r="K698" s="396"/>
      <c r="L698" s="396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</row>
    <row r="699" spans="1:26" ht="21" customHeight="1" x14ac:dyDescent="0.45">
      <c r="A699" s="6"/>
      <c r="B699" s="6"/>
      <c r="C699" s="6"/>
      <c r="D699" s="6"/>
      <c r="E699" s="400"/>
      <c r="F699" s="400"/>
      <c r="G699" s="395"/>
      <c r="H699" s="395"/>
      <c r="I699" s="396"/>
      <c r="J699" s="396"/>
      <c r="K699" s="396"/>
      <c r="L699" s="396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</row>
    <row r="700" spans="1:26" ht="21" customHeight="1" x14ac:dyDescent="0.45">
      <c r="A700" s="6"/>
      <c r="B700" s="6"/>
      <c r="C700" s="6"/>
      <c r="D700" s="6"/>
      <c r="E700" s="400"/>
      <c r="F700" s="400"/>
      <c r="G700" s="395"/>
      <c r="H700" s="395"/>
      <c r="I700" s="396"/>
      <c r="J700" s="396"/>
      <c r="K700" s="396"/>
      <c r="L700" s="396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</row>
    <row r="701" spans="1:26" ht="21" customHeight="1" x14ac:dyDescent="0.45">
      <c r="A701" s="6"/>
      <c r="B701" s="6"/>
      <c r="C701" s="6"/>
      <c r="D701" s="6"/>
      <c r="E701" s="400"/>
      <c r="F701" s="400"/>
      <c r="G701" s="395"/>
      <c r="H701" s="395"/>
      <c r="I701" s="396"/>
      <c r="J701" s="396"/>
      <c r="K701" s="396"/>
      <c r="L701" s="396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</row>
    <row r="702" spans="1:26" ht="21" customHeight="1" x14ac:dyDescent="0.45">
      <c r="A702" s="6"/>
      <c r="B702" s="6"/>
      <c r="C702" s="6"/>
      <c r="D702" s="6"/>
      <c r="E702" s="400"/>
      <c r="F702" s="400"/>
      <c r="G702" s="395"/>
      <c r="H702" s="395"/>
      <c r="I702" s="396"/>
      <c r="J702" s="396"/>
      <c r="K702" s="396"/>
      <c r="L702" s="396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</row>
    <row r="703" spans="1:26" ht="21" customHeight="1" x14ac:dyDescent="0.45">
      <c r="A703" s="6"/>
      <c r="B703" s="6"/>
      <c r="C703" s="6"/>
      <c r="D703" s="6"/>
      <c r="E703" s="400"/>
      <c r="F703" s="400"/>
      <c r="G703" s="395"/>
      <c r="H703" s="395"/>
      <c r="I703" s="396"/>
      <c r="J703" s="396"/>
      <c r="K703" s="396"/>
      <c r="L703" s="396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</row>
    <row r="704" spans="1:26" ht="21" customHeight="1" x14ac:dyDescent="0.45">
      <c r="A704" s="6"/>
      <c r="B704" s="6"/>
      <c r="C704" s="6"/>
      <c r="D704" s="6"/>
      <c r="E704" s="400"/>
      <c r="F704" s="400"/>
      <c r="G704" s="395"/>
      <c r="H704" s="395"/>
      <c r="I704" s="396"/>
      <c r="J704" s="396"/>
      <c r="K704" s="396"/>
      <c r="L704" s="396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</row>
    <row r="705" spans="1:26" ht="21" customHeight="1" x14ac:dyDescent="0.45">
      <c r="A705" s="6"/>
      <c r="B705" s="6"/>
      <c r="C705" s="6"/>
      <c r="D705" s="6"/>
      <c r="E705" s="400"/>
      <c r="F705" s="400"/>
      <c r="G705" s="395"/>
      <c r="H705" s="395"/>
      <c r="I705" s="396"/>
      <c r="J705" s="396"/>
      <c r="K705" s="396"/>
      <c r="L705" s="396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</row>
    <row r="706" spans="1:26" ht="21" customHeight="1" x14ac:dyDescent="0.45">
      <c r="A706" s="6"/>
      <c r="B706" s="6"/>
      <c r="C706" s="6"/>
      <c r="D706" s="6"/>
      <c r="E706" s="400"/>
      <c r="F706" s="400"/>
      <c r="G706" s="395"/>
      <c r="H706" s="395"/>
      <c r="I706" s="396"/>
      <c r="J706" s="396"/>
      <c r="K706" s="396"/>
      <c r="L706" s="396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</row>
    <row r="707" spans="1:26" ht="21" customHeight="1" x14ac:dyDescent="0.45">
      <c r="A707" s="6"/>
      <c r="B707" s="6"/>
      <c r="C707" s="6"/>
      <c r="D707" s="6"/>
      <c r="E707" s="400"/>
      <c r="F707" s="400"/>
      <c r="G707" s="395"/>
      <c r="H707" s="395"/>
      <c r="I707" s="396"/>
      <c r="J707" s="396"/>
      <c r="K707" s="396"/>
      <c r="L707" s="396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</row>
    <row r="708" spans="1:26" ht="21" customHeight="1" x14ac:dyDescent="0.45">
      <c r="A708" s="6"/>
      <c r="B708" s="6"/>
      <c r="C708" s="6"/>
      <c r="D708" s="6"/>
      <c r="E708" s="400"/>
      <c r="F708" s="400"/>
      <c r="G708" s="395"/>
      <c r="H708" s="395"/>
      <c r="I708" s="396"/>
      <c r="J708" s="396"/>
      <c r="K708" s="396"/>
      <c r="L708" s="396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</row>
    <row r="709" spans="1:26" ht="21" customHeight="1" x14ac:dyDescent="0.45">
      <c r="A709" s="6"/>
      <c r="B709" s="6"/>
      <c r="C709" s="6"/>
      <c r="D709" s="6"/>
      <c r="E709" s="400"/>
      <c r="F709" s="400"/>
      <c r="G709" s="395"/>
      <c r="H709" s="395"/>
      <c r="I709" s="396"/>
      <c r="J709" s="396"/>
      <c r="K709" s="396"/>
      <c r="L709" s="396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</row>
    <row r="710" spans="1:26" ht="21" customHeight="1" x14ac:dyDescent="0.45">
      <c r="A710" s="6"/>
      <c r="B710" s="6"/>
      <c r="C710" s="6"/>
      <c r="D710" s="6"/>
      <c r="E710" s="400"/>
      <c r="F710" s="400"/>
      <c r="G710" s="395"/>
      <c r="H710" s="395"/>
      <c r="I710" s="396"/>
      <c r="J710" s="396"/>
      <c r="K710" s="396"/>
      <c r="L710" s="396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</row>
    <row r="711" spans="1:26" ht="21" customHeight="1" x14ac:dyDescent="0.45">
      <c r="A711" s="6"/>
      <c r="B711" s="6"/>
      <c r="C711" s="6"/>
      <c r="D711" s="6"/>
      <c r="E711" s="400"/>
      <c r="F711" s="400"/>
      <c r="G711" s="395"/>
      <c r="H711" s="395"/>
      <c r="I711" s="396"/>
      <c r="J711" s="396"/>
      <c r="K711" s="396"/>
      <c r="L711" s="396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</row>
    <row r="712" spans="1:26" ht="21" customHeight="1" x14ac:dyDescent="0.45">
      <c r="A712" s="6"/>
      <c r="B712" s="6"/>
      <c r="C712" s="6"/>
      <c r="D712" s="6"/>
      <c r="E712" s="400"/>
      <c r="F712" s="400"/>
      <c r="G712" s="395"/>
      <c r="H712" s="395"/>
      <c r="I712" s="396"/>
      <c r="J712" s="396"/>
      <c r="K712" s="396"/>
      <c r="L712" s="396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</row>
    <row r="713" spans="1:26" ht="21" customHeight="1" x14ac:dyDescent="0.45">
      <c r="A713" s="6"/>
      <c r="B713" s="6"/>
      <c r="C713" s="6"/>
      <c r="D713" s="6"/>
      <c r="E713" s="400"/>
      <c r="F713" s="400"/>
      <c r="G713" s="395"/>
      <c r="H713" s="395"/>
      <c r="I713" s="396"/>
      <c r="J713" s="396"/>
      <c r="K713" s="396"/>
      <c r="L713" s="396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</row>
    <row r="714" spans="1:26" ht="21" customHeight="1" x14ac:dyDescent="0.45">
      <c r="A714" s="6"/>
      <c r="B714" s="6"/>
      <c r="C714" s="6"/>
      <c r="D714" s="6"/>
      <c r="E714" s="400"/>
      <c r="F714" s="400"/>
      <c r="G714" s="395"/>
      <c r="H714" s="395"/>
      <c r="I714" s="396"/>
      <c r="J714" s="396"/>
      <c r="K714" s="396"/>
      <c r="L714" s="396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</row>
    <row r="715" spans="1:26" ht="21" customHeight="1" x14ac:dyDescent="0.45">
      <c r="A715" s="6"/>
      <c r="B715" s="6"/>
      <c r="C715" s="6"/>
      <c r="D715" s="6"/>
      <c r="E715" s="400"/>
      <c r="F715" s="400"/>
      <c r="G715" s="395"/>
      <c r="H715" s="395"/>
      <c r="I715" s="396"/>
      <c r="J715" s="396"/>
      <c r="K715" s="396"/>
      <c r="L715" s="396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</row>
    <row r="716" spans="1:26" ht="21" customHeight="1" x14ac:dyDescent="0.45">
      <c r="A716" s="6"/>
      <c r="B716" s="6"/>
      <c r="C716" s="6"/>
      <c r="D716" s="6"/>
      <c r="E716" s="400"/>
      <c r="F716" s="400"/>
      <c r="G716" s="395"/>
      <c r="H716" s="395"/>
      <c r="I716" s="396"/>
      <c r="J716" s="396"/>
      <c r="K716" s="396"/>
      <c r="L716" s="396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</row>
    <row r="717" spans="1:26" ht="21" customHeight="1" x14ac:dyDescent="0.45">
      <c r="A717" s="6"/>
      <c r="B717" s="6"/>
      <c r="C717" s="6"/>
      <c r="D717" s="6"/>
      <c r="E717" s="400"/>
      <c r="F717" s="400"/>
      <c r="G717" s="395"/>
      <c r="H717" s="395"/>
      <c r="I717" s="396"/>
      <c r="J717" s="396"/>
      <c r="K717" s="396"/>
      <c r="L717" s="396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</row>
    <row r="718" spans="1:26" ht="21" customHeight="1" x14ac:dyDescent="0.45">
      <c r="A718" s="6"/>
      <c r="B718" s="6"/>
      <c r="C718" s="6"/>
      <c r="D718" s="6"/>
      <c r="E718" s="400"/>
      <c r="F718" s="400"/>
      <c r="G718" s="395"/>
      <c r="H718" s="395"/>
      <c r="I718" s="396"/>
      <c r="J718" s="396"/>
      <c r="K718" s="396"/>
      <c r="L718" s="396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</row>
    <row r="719" spans="1:26" ht="21" customHeight="1" x14ac:dyDescent="0.45">
      <c r="A719" s="6"/>
      <c r="B719" s="6"/>
      <c r="C719" s="6"/>
      <c r="D719" s="6"/>
      <c r="E719" s="400"/>
      <c r="F719" s="400"/>
      <c r="G719" s="395"/>
      <c r="H719" s="395"/>
      <c r="I719" s="396"/>
      <c r="J719" s="396"/>
      <c r="K719" s="396"/>
      <c r="L719" s="396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</row>
    <row r="720" spans="1:26" ht="21" customHeight="1" x14ac:dyDescent="0.45">
      <c r="A720" s="6"/>
      <c r="B720" s="6"/>
      <c r="C720" s="6"/>
      <c r="D720" s="6"/>
      <c r="E720" s="400"/>
      <c r="F720" s="400"/>
      <c r="G720" s="395"/>
      <c r="H720" s="395"/>
      <c r="I720" s="396"/>
      <c r="J720" s="396"/>
      <c r="K720" s="396"/>
      <c r="L720" s="396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</row>
    <row r="721" spans="1:26" ht="21" customHeight="1" x14ac:dyDescent="0.45">
      <c r="A721" s="6"/>
      <c r="B721" s="6"/>
      <c r="C721" s="6"/>
      <c r="D721" s="6"/>
      <c r="E721" s="400"/>
      <c r="F721" s="400"/>
      <c r="G721" s="395"/>
      <c r="H721" s="395"/>
      <c r="I721" s="396"/>
      <c r="J721" s="396"/>
      <c r="K721" s="396"/>
      <c r="L721" s="396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</row>
    <row r="722" spans="1:26" ht="21" customHeight="1" x14ac:dyDescent="0.45">
      <c r="A722" s="6"/>
      <c r="B722" s="6"/>
      <c r="C722" s="6"/>
      <c r="D722" s="6"/>
      <c r="E722" s="400"/>
      <c r="F722" s="400"/>
      <c r="G722" s="395"/>
      <c r="H722" s="395"/>
      <c r="I722" s="396"/>
      <c r="J722" s="396"/>
      <c r="K722" s="396"/>
      <c r="L722" s="396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</row>
    <row r="723" spans="1:26" ht="21" customHeight="1" x14ac:dyDescent="0.45">
      <c r="A723" s="6"/>
      <c r="B723" s="6"/>
      <c r="C723" s="6"/>
      <c r="D723" s="6"/>
      <c r="E723" s="400"/>
      <c r="F723" s="400"/>
      <c r="G723" s="395"/>
      <c r="H723" s="395"/>
      <c r="I723" s="396"/>
      <c r="J723" s="396"/>
      <c r="K723" s="396"/>
      <c r="L723" s="396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</row>
    <row r="724" spans="1:26" ht="21" customHeight="1" x14ac:dyDescent="0.45">
      <c r="A724" s="6"/>
      <c r="B724" s="6"/>
      <c r="C724" s="6"/>
      <c r="D724" s="6"/>
      <c r="E724" s="400"/>
      <c r="F724" s="400"/>
      <c r="G724" s="395"/>
      <c r="H724" s="395"/>
      <c r="I724" s="396"/>
      <c r="J724" s="396"/>
      <c r="K724" s="396"/>
      <c r="L724" s="396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</row>
    <row r="725" spans="1:26" ht="21" customHeight="1" x14ac:dyDescent="0.45">
      <c r="A725" s="6"/>
      <c r="B725" s="6"/>
      <c r="C725" s="6"/>
      <c r="D725" s="6"/>
      <c r="E725" s="400"/>
      <c r="F725" s="400"/>
      <c r="G725" s="395"/>
      <c r="H725" s="395"/>
      <c r="I725" s="396"/>
      <c r="J725" s="396"/>
      <c r="K725" s="396"/>
      <c r="L725" s="396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</row>
    <row r="726" spans="1:26" ht="21" customHeight="1" x14ac:dyDescent="0.45">
      <c r="A726" s="6"/>
      <c r="B726" s="6"/>
      <c r="C726" s="6"/>
      <c r="D726" s="6"/>
      <c r="E726" s="400"/>
      <c r="F726" s="400"/>
      <c r="G726" s="395"/>
      <c r="H726" s="395"/>
      <c r="I726" s="396"/>
      <c r="J726" s="396"/>
      <c r="K726" s="396"/>
      <c r="L726" s="396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</row>
    <row r="727" spans="1:26" ht="21" customHeight="1" x14ac:dyDescent="0.45">
      <c r="A727" s="6"/>
      <c r="B727" s="6"/>
      <c r="C727" s="6"/>
      <c r="D727" s="6"/>
      <c r="E727" s="400"/>
      <c r="F727" s="400"/>
      <c r="G727" s="395"/>
      <c r="H727" s="395"/>
      <c r="I727" s="396"/>
      <c r="J727" s="396"/>
      <c r="K727" s="396"/>
      <c r="L727" s="396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</row>
    <row r="728" spans="1:26" ht="21" customHeight="1" x14ac:dyDescent="0.45">
      <c r="A728" s="6"/>
      <c r="B728" s="6"/>
      <c r="C728" s="6"/>
      <c r="D728" s="6"/>
      <c r="E728" s="400"/>
      <c r="F728" s="400"/>
      <c r="G728" s="395"/>
      <c r="H728" s="395"/>
      <c r="I728" s="396"/>
      <c r="J728" s="396"/>
      <c r="K728" s="396"/>
      <c r="L728" s="396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</row>
    <row r="729" spans="1:26" ht="21" customHeight="1" x14ac:dyDescent="0.45">
      <c r="A729" s="6"/>
      <c r="B729" s="6"/>
      <c r="C729" s="6"/>
      <c r="D729" s="6"/>
      <c r="E729" s="400"/>
      <c r="F729" s="400"/>
      <c r="G729" s="395"/>
      <c r="H729" s="395"/>
      <c r="I729" s="396"/>
      <c r="J729" s="396"/>
      <c r="K729" s="396"/>
      <c r="L729" s="396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</row>
    <row r="730" spans="1:26" ht="21" customHeight="1" x14ac:dyDescent="0.45">
      <c r="A730" s="6"/>
      <c r="B730" s="6"/>
      <c r="C730" s="6"/>
      <c r="D730" s="6"/>
      <c r="E730" s="400"/>
      <c r="F730" s="400"/>
      <c r="G730" s="395"/>
      <c r="H730" s="395"/>
      <c r="I730" s="396"/>
      <c r="J730" s="396"/>
      <c r="K730" s="396"/>
      <c r="L730" s="396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</row>
    <row r="731" spans="1:26" ht="21" customHeight="1" x14ac:dyDescent="0.45">
      <c r="A731" s="6"/>
      <c r="B731" s="6"/>
      <c r="C731" s="6"/>
      <c r="D731" s="6"/>
      <c r="E731" s="400"/>
      <c r="F731" s="400"/>
      <c r="G731" s="395"/>
      <c r="H731" s="395"/>
      <c r="I731" s="396"/>
      <c r="J731" s="396"/>
      <c r="K731" s="396"/>
      <c r="L731" s="396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</row>
    <row r="732" spans="1:26" ht="21" customHeight="1" x14ac:dyDescent="0.45">
      <c r="A732" s="6"/>
      <c r="B732" s="6"/>
      <c r="C732" s="6"/>
      <c r="D732" s="6"/>
      <c r="E732" s="400"/>
      <c r="F732" s="400"/>
      <c r="G732" s="395"/>
      <c r="H732" s="395"/>
      <c r="I732" s="396"/>
      <c r="J732" s="396"/>
      <c r="K732" s="396"/>
      <c r="L732" s="396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</row>
    <row r="733" spans="1:26" ht="21" customHeight="1" x14ac:dyDescent="0.45">
      <c r="A733" s="6"/>
      <c r="B733" s="6"/>
      <c r="C733" s="6"/>
      <c r="D733" s="6"/>
      <c r="E733" s="400"/>
      <c r="F733" s="400"/>
      <c r="G733" s="395"/>
      <c r="H733" s="395"/>
      <c r="I733" s="396"/>
      <c r="J733" s="396"/>
      <c r="K733" s="396"/>
      <c r="L733" s="396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</row>
    <row r="734" spans="1:26" ht="21" customHeight="1" x14ac:dyDescent="0.45">
      <c r="A734" s="6"/>
      <c r="B734" s="6"/>
      <c r="C734" s="6"/>
      <c r="D734" s="6"/>
      <c r="E734" s="400"/>
      <c r="F734" s="400"/>
      <c r="G734" s="395"/>
      <c r="H734" s="395"/>
      <c r="I734" s="396"/>
      <c r="J734" s="396"/>
      <c r="K734" s="396"/>
      <c r="L734" s="396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</row>
    <row r="735" spans="1:26" ht="21" customHeight="1" x14ac:dyDescent="0.45">
      <c r="A735" s="6"/>
      <c r="B735" s="6"/>
      <c r="C735" s="6"/>
      <c r="D735" s="6"/>
      <c r="E735" s="400"/>
      <c r="F735" s="400"/>
      <c r="G735" s="395"/>
      <c r="H735" s="395"/>
      <c r="I735" s="396"/>
      <c r="J735" s="396"/>
      <c r="K735" s="396"/>
      <c r="L735" s="396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</row>
    <row r="736" spans="1:26" ht="21" customHeight="1" x14ac:dyDescent="0.45">
      <c r="A736" s="6"/>
      <c r="B736" s="6"/>
      <c r="C736" s="6"/>
      <c r="D736" s="6"/>
      <c r="E736" s="400"/>
      <c r="F736" s="400"/>
      <c r="G736" s="395"/>
      <c r="H736" s="395"/>
      <c r="I736" s="396"/>
      <c r="J736" s="396"/>
      <c r="K736" s="396"/>
      <c r="L736" s="396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</row>
    <row r="737" spans="1:26" ht="21" customHeight="1" x14ac:dyDescent="0.45">
      <c r="A737" s="6"/>
      <c r="B737" s="6"/>
      <c r="C737" s="6"/>
      <c r="D737" s="6"/>
      <c r="E737" s="400"/>
      <c r="F737" s="400"/>
      <c r="G737" s="395"/>
      <c r="H737" s="395"/>
      <c r="I737" s="396"/>
      <c r="J737" s="396"/>
      <c r="K737" s="396"/>
      <c r="L737" s="396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</row>
    <row r="738" spans="1:26" ht="21" customHeight="1" x14ac:dyDescent="0.45">
      <c r="A738" s="6"/>
      <c r="B738" s="6"/>
      <c r="C738" s="6"/>
      <c r="D738" s="6"/>
      <c r="E738" s="400"/>
      <c r="F738" s="400"/>
      <c r="G738" s="395"/>
      <c r="H738" s="395"/>
      <c r="I738" s="396"/>
      <c r="J738" s="396"/>
      <c r="K738" s="396"/>
      <c r="L738" s="396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</row>
    <row r="739" spans="1:26" ht="21" customHeight="1" x14ac:dyDescent="0.45">
      <c r="A739" s="6"/>
      <c r="B739" s="6"/>
      <c r="C739" s="6"/>
      <c r="D739" s="6"/>
      <c r="E739" s="400"/>
      <c r="F739" s="400"/>
      <c r="G739" s="395"/>
      <c r="H739" s="395"/>
      <c r="I739" s="396"/>
      <c r="J739" s="396"/>
      <c r="K739" s="396"/>
      <c r="L739" s="396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</row>
    <row r="740" spans="1:26" ht="21" customHeight="1" x14ac:dyDescent="0.45">
      <c r="A740" s="6"/>
      <c r="B740" s="6"/>
      <c r="C740" s="6"/>
      <c r="D740" s="6"/>
      <c r="E740" s="400"/>
      <c r="F740" s="400"/>
      <c r="G740" s="395"/>
      <c r="H740" s="395"/>
      <c r="I740" s="396"/>
      <c r="J740" s="396"/>
      <c r="K740" s="396"/>
      <c r="L740" s="396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</row>
    <row r="741" spans="1:26" ht="21" customHeight="1" x14ac:dyDescent="0.45">
      <c r="A741" s="6"/>
      <c r="B741" s="6"/>
      <c r="C741" s="6"/>
      <c r="D741" s="6"/>
      <c r="E741" s="400"/>
      <c r="F741" s="400"/>
      <c r="G741" s="395"/>
      <c r="H741" s="395"/>
      <c r="I741" s="396"/>
      <c r="J741" s="396"/>
      <c r="K741" s="396"/>
      <c r="L741" s="396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</row>
    <row r="742" spans="1:26" ht="21" customHeight="1" x14ac:dyDescent="0.45">
      <c r="A742" s="6"/>
      <c r="B742" s="6"/>
      <c r="C742" s="6"/>
      <c r="D742" s="6"/>
      <c r="E742" s="400"/>
      <c r="F742" s="400"/>
      <c r="G742" s="395"/>
      <c r="H742" s="395"/>
      <c r="I742" s="396"/>
      <c r="J742" s="396"/>
      <c r="K742" s="396"/>
      <c r="L742" s="396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</row>
    <row r="743" spans="1:26" ht="21" customHeight="1" x14ac:dyDescent="0.45">
      <c r="A743" s="6"/>
      <c r="B743" s="6"/>
      <c r="C743" s="6"/>
      <c r="D743" s="6"/>
      <c r="E743" s="400"/>
      <c r="F743" s="400"/>
      <c r="G743" s="395"/>
      <c r="H743" s="395"/>
      <c r="I743" s="396"/>
      <c r="J743" s="396"/>
      <c r="K743" s="396"/>
      <c r="L743" s="396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</row>
    <row r="744" spans="1:26" ht="21" customHeight="1" x14ac:dyDescent="0.45">
      <c r="A744" s="6"/>
      <c r="B744" s="6"/>
      <c r="C744" s="6"/>
      <c r="D744" s="6"/>
      <c r="E744" s="400"/>
      <c r="F744" s="400"/>
      <c r="G744" s="395"/>
      <c r="H744" s="395"/>
      <c r="I744" s="396"/>
      <c r="J744" s="396"/>
      <c r="K744" s="396"/>
      <c r="L744" s="396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</row>
    <row r="745" spans="1:26" ht="21" customHeight="1" x14ac:dyDescent="0.45">
      <c r="A745" s="6"/>
      <c r="B745" s="6"/>
      <c r="C745" s="6"/>
      <c r="D745" s="6"/>
      <c r="E745" s="400"/>
      <c r="F745" s="400"/>
      <c r="G745" s="395"/>
      <c r="H745" s="395"/>
      <c r="I745" s="396"/>
      <c r="J745" s="396"/>
      <c r="K745" s="396"/>
      <c r="L745" s="396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</row>
    <row r="746" spans="1:26" ht="21" customHeight="1" x14ac:dyDescent="0.45">
      <c r="A746" s="6"/>
      <c r="B746" s="6"/>
      <c r="C746" s="6"/>
      <c r="D746" s="6"/>
      <c r="E746" s="400"/>
      <c r="F746" s="400"/>
      <c r="G746" s="395"/>
      <c r="H746" s="395"/>
      <c r="I746" s="396"/>
      <c r="J746" s="396"/>
      <c r="K746" s="396"/>
      <c r="L746" s="396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</row>
    <row r="747" spans="1:26" ht="21" customHeight="1" x14ac:dyDescent="0.45">
      <c r="A747" s="6"/>
      <c r="B747" s="6"/>
      <c r="C747" s="6"/>
      <c r="D747" s="6"/>
      <c r="E747" s="400"/>
      <c r="F747" s="400"/>
      <c r="G747" s="395"/>
      <c r="H747" s="395"/>
      <c r="I747" s="396"/>
      <c r="J747" s="396"/>
      <c r="K747" s="396"/>
      <c r="L747" s="396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</row>
    <row r="748" spans="1:26" ht="21" customHeight="1" x14ac:dyDescent="0.45">
      <c r="A748" s="6"/>
      <c r="B748" s="6"/>
      <c r="C748" s="6"/>
      <c r="D748" s="6"/>
      <c r="E748" s="400"/>
      <c r="F748" s="400"/>
      <c r="G748" s="395"/>
      <c r="H748" s="395"/>
      <c r="I748" s="396"/>
      <c r="J748" s="396"/>
      <c r="K748" s="396"/>
      <c r="L748" s="396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</row>
    <row r="749" spans="1:26" ht="21" customHeight="1" x14ac:dyDescent="0.45">
      <c r="A749" s="6"/>
      <c r="B749" s="6"/>
      <c r="C749" s="6"/>
      <c r="D749" s="6"/>
      <c r="E749" s="400"/>
      <c r="F749" s="400"/>
      <c r="G749" s="395"/>
      <c r="H749" s="395"/>
      <c r="I749" s="396"/>
      <c r="J749" s="396"/>
      <c r="K749" s="396"/>
      <c r="L749" s="396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</row>
    <row r="750" spans="1:26" ht="21" customHeight="1" x14ac:dyDescent="0.45">
      <c r="A750" s="6"/>
      <c r="B750" s="6"/>
      <c r="C750" s="6"/>
      <c r="D750" s="6"/>
      <c r="E750" s="400"/>
      <c r="F750" s="400"/>
      <c r="G750" s="395"/>
      <c r="H750" s="395"/>
      <c r="I750" s="396"/>
      <c r="J750" s="396"/>
      <c r="K750" s="396"/>
      <c r="L750" s="396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</row>
    <row r="751" spans="1:26" ht="21" customHeight="1" x14ac:dyDescent="0.45">
      <c r="A751" s="6"/>
      <c r="B751" s="6"/>
      <c r="C751" s="6"/>
      <c r="D751" s="6"/>
      <c r="E751" s="400"/>
      <c r="F751" s="400"/>
      <c r="G751" s="395"/>
      <c r="H751" s="395"/>
      <c r="I751" s="396"/>
      <c r="J751" s="396"/>
      <c r="K751" s="396"/>
      <c r="L751" s="396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</row>
    <row r="752" spans="1:26" ht="21" customHeight="1" x14ac:dyDescent="0.45">
      <c r="A752" s="6"/>
      <c r="B752" s="6"/>
      <c r="C752" s="6"/>
      <c r="D752" s="6"/>
      <c r="E752" s="400"/>
      <c r="F752" s="400"/>
      <c r="G752" s="395"/>
      <c r="H752" s="395"/>
      <c r="I752" s="396"/>
      <c r="J752" s="396"/>
      <c r="K752" s="396"/>
      <c r="L752" s="396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</row>
    <row r="753" spans="1:26" ht="21" customHeight="1" x14ac:dyDescent="0.45">
      <c r="A753" s="6"/>
      <c r="B753" s="6"/>
      <c r="C753" s="6"/>
      <c r="D753" s="6"/>
      <c r="E753" s="400"/>
      <c r="F753" s="400"/>
      <c r="G753" s="395"/>
      <c r="H753" s="395"/>
      <c r="I753" s="396"/>
      <c r="J753" s="396"/>
      <c r="K753" s="396"/>
      <c r="L753" s="396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</row>
    <row r="754" spans="1:26" ht="21" customHeight="1" x14ac:dyDescent="0.45">
      <c r="A754" s="6"/>
      <c r="B754" s="6"/>
      <c r="C754" s="6"/>
      <c r="D754" s="6"/>
      <c r="E754" s="400"/>
      <c r="F754" s="400"/>
      <c r="G754" s="395"/>
      <c r="H754" s="395"/>
      <c r="I754" s="396"/>
      <c r="J754" s="396"/>
      <c r="K754" s="396"/>
      <c r="L754" s="396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</row>
    <row r="755" spans="1:26" ht="21" customHeight="1" x14ac:dyDescent="0.45">
      <c r="A755" s="6"/>
      <c r="B755" s="6"/>
      <c r="C755" s="6"/>
      <c r="D755" s="6"/>
      <c r="E755" s="400"/>
      <c r="F755" s="400"/>
      <c r="G755" s="395"/>
      <c r="H755" s="395"/>
      <c r="I755" s="396"/>
      <c r="J755" s="396"/>
      <c r="K755" s="396"/>
      <c r="L755" s="396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</row>
    <row r="756" spans="1:26" ht="21" customHeight="1" x14ac:dyDescent="0.45">
      <c r="A756" s="6"/>
      <c r="B756" s="6"/>
      <c r="C756" s="6"/>
      <c r="D756" s="6"/>
      <c r="E756" s="400"/>
      <c r="F756" s="400"/>
      <c r="G756" s="395"/>
      <c r="H756" s="395"/>
      <c r="I756" s="396"/>
      <c r="J756" s="396"/>
      <c r="K756" s="396"/>
      <c r="L756" s="396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</row>
    <row r="757" spans="1:26" ht="21" customHeight="1" x14ac:dyDescent="0.45">
      <c r="A757" s="6"/>
      <c r="B757" s="6"/>
      <c r="C757" s="6"/>
      <c r="D757" s="6"/>
      <c r="E757" s="400"/>
      <c r="F757" s="400"/>
      <c r="G757" s="395"/>
      <c r="H757" s="395"/>
      <c r="I757" s="396"/>
      <c r="J757" s="396"/>
      <c r="K757" s="396"/>
      <c r="L757" s="396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</row>
    <row r="758" spans="1:26" ht="21" customHeight="1" x14ac:dyDescent="0.45">
      <c r="A758" s="6"/>
      <c r="B758" s="6"/>
      <c r="C758" s="6"/>
      <c r="D758" s="6"/>
      <c r="E758" s="400"/>
      <c r="F758" s="400"/>
      <c r="G758" s="395"/>
      <c r="H758" s="395"/>
      <c r="I758" s="396"/>
      <c r="J758" s="396"/>
      <c r="K758" s="396"/>
      <c r="L758" s="396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</row>
    <row r="759" spans="1:26" ht="21" customHeight="1" x14ac:dyDescent="0.45">
      <c r="A759" s="6"/>
      <c r="B759" s="6"/>
      <c r="C759" s="6"/>
      <c r="D759" s="6"/>
      <c r="E759" s="400"/>
      <c r="F759" s="400"/>
      <c r="G759" s="395"/>
      <c r="H759" s="395"/>
      <c r="I759" s="396"/>
      <c r="J759" s="396"/>
      <c r="K759" s="396"/>
      <c r="L759" s="396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</row>
    <row r="760" spans="1:26" ht="21" customHeight="1" x14ac:dyDescent="0.45">
      <c r="A760" s="6"/>
      <c r="B760" s="6"/>
      <c r="C760" s="6"/>
      <c r="D760" s="6"/>
      <c r="E760" s="400"/>
      <c r="F760" s="400"/>
      <c r="G760" s="395"/>
      <c r="H760" s="395"/>
      <c r="I760" s="396"/>
      <c r="J760" s="396"/>
      <c r="K760" s="396"/>
      <c r="L760" s="396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</row>
    <row r="761" spans="1:26" ht="21" customHeight="1" x14ac:dyDescent="0.45">
      <c r="A761" s="6"/>
      <c r="B761" s="6"/>
      <c r="C761" s="6"/>
      <c r="D761" s="6"/>
      <c r="E761" s="400"/>
      <c r="F761" s="400"/>
      <c r="G761" s="395"/>
      <c r="H761" s="395"/>
      <c r="I761" s="396"/>
      <c r="J761" s="396"/>
      <c r="K761" s="396"/>
      <c r="L761" s="396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</row>
    <row r="762" spans="1:26" ht="21" customHeight="1" x14ac:dyDescent="0.45">
      <c r="A762" s="6"/>
      <c r="B762" s="6"/>
      <c r="C762" s="6"/>
      <c r="D762" s="6"/>
      <c r="E762" s="400"/>
      <c r="F762" s="400"/>
      <c r="G762" s="395"/>
      <c r="H762" s="395"/>
      <c r="I762" s="396"/>
      <c r="J762" s="396"/>
      <c r="K762" s="396"/>
      <c r="L762" s="396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</row>
    <row r="763" spans="1:26" ht="21" customHeight="1" x14ac:dyDescent="0.45">
      <c r="A763" s="6"/>
      <c r="B763" s="6"/>
      <c r="C763" s="6"/>
      <c r="D763" s="6"/>
      <c r="E763" s="400"/>
      <c r="F763" s="400"/>
      <c r="G763" s="395"/>
      <c r="H763" s="395"/>
      <c r="I763" s="396"/>
      <c r="J763" s="396"/>
      <c r="K763" s="396"/>
      <c r="L763" s="396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</row>
    <row r="764" spans="1:26" ht="21" customHeight="1" x14ac:dyDescent="0.45">
      <c r="A764" s="6"/>
      <c r="B764" s="6"/>
      <c r="C764" s="6"/>
      <c r="D764" s="6"/>
      <c r="E764" s="400"/>
      <c r="F764" s="400"/>
      <c r="G764" s="395"/>
      <c r="H764" s="395"/>
      <c r="I764" s="396"/>
      <c r="J764" s="396"/>
      <c r="K764" s="396"/>
      <c r="L764" s="396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</row>
    <row r="765" spans="1:26" ht="21" customHeight="1" x14ac:dyDescent="0.45">
      <c r="A765" s="6"/>
      <c r="B765" s="6"/>
      <c r="C765" s="6"/>
      <c r="D765" s="6"/>
      <c r="E765" s="400"/>
      <c r="F765" s="400"/>
      <c r="G765" s="395"/>
      <c r="H765" s="395"/>
      <c r="I765" s="396"/>
      <c r="J765" s="396"/>
      <c r="K765" s="396"/>
      <c r="L765" s="396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</row>
    <row r="766" spans="1:26" ht="21" customHeight="1" x14ac:dyDescent="0.45">
      <c r="A766" s="6"/>
      <c r="B766" s="6"/>
      <c r="C766" s="6"/>
      <c r="D766" s="6"/>
      <c r="E766" s="400"/>
      <c r="F766" s="400"/>
      <c r="G766" s="395"/>
      <c r="H766" s="395"/>
      <c r="I766" s="396"/>
      <c r="J766" s="396"/>
      <c r="K766" s="396"/>
      <c r="L766" s="396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</row>
    <row r="767" spans="1:26" ht="21" customHeight="1" x14ac:dyDescent="0.45">
      <c r="A767" s="6"/>
      <c r="B767" s="6"/>
      <c r="C767" s="6"/>
      <c r="D767" s="6"/>
      <c r="E767" s="400"/>
      <c r="F767" s="400"/>
      <c r="G767" s="395"/>
      <c r="H767" s="395"/>
      <c r="I767" s="396"/>
      <c r="J767" s="396"/>
      <c r="K767" s="396"/>
      <c r="L767" s="396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</row>
    <row r="768" spans="1:26" ht="21" customHeight="1" x14ac:dyDescent="0.45">
      <c r="A768" s="6"/>
      <c r="B768" s="6"/>
      <c r="C768" s="6"/>
      <c r="D768" s="6"/>
      <c r="E768" s="400"/>
      <c r="F768" s="400"/>
      <c r="G768" s="395"/>
      <c r="H768" s="395"/>
      <c r="I768" s="396"/>
      <c r="J768" s="396"/>
      <c r="K768" s="396"/>
      <c r="L768" s="396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</row>
    <row r="769" spans="1:26" ht="21" customHeight="1" x14ac:dyDescent="0.45">
      <c r="A769" s="6"/>
      <c r="B769" s="6"/>
      <c r="C769" s="6"/>
      <c r="D769" s="6"/>
      <c r="E769" s="400"/>
      <c r="F769" s="400"/>
      <c r="G769" s="395"/>
      <c r="H769" s="395"/>
      <c r="I769" s="396"/>
      <c r="J769" s="396"/>
      <c r="K769" s="396"/>
      <c r="L769" s="396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</row>
    <row r="770" spans="1:26" ht="21" customHeight="1" x14ac:dyDescent="0.45">
      <c r="A770" s="6"/>
      <c r="B770" s="6"/>
      <c r="C770" s="6"/>
      <c r="D770" s="6"/>
      <c r="E770" s="400"/>
      <c r="F770" s="400"/>
      <c r="G770" s="395"/>
      <c r="H770" s="395"/>
      <c r="I770" s="396"/>
      <c r="J770" s="396"/>
      <c r="K770" s="396"/>
      <c r="L770" s="396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</row>
    <row r="771" spans="1:26" ht="21" customHeight="1" x14ac:dyDescent="0.45">
      <c r="A771" s="6"/>
      <c r="B771" s="6"/>
      <c r="C771" s="6"/>
      <c r="D771" s="6"/>
      <c r="E771" s="400"/>
      <c r="F771" s="400"/>
      <c r="G771" s="395"/>
      <c r="H771" s="395"/>
      <c r="I771" s="396"/>
      <c r="J771" s="396"/>
      <c r="K771" s="396"/>
      <c r="L771" s="396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</row>
    <row r="772" spans="1:26" ht="21" customHeight="1" x14ac:dyDescent="0.45">
      <c r="A772" s="6"/>
      <c r="B772" s="6"/>
      <c r="C772" s="6"/>
      <c r="D772" s="6"/>
      <c r="E772" s="400"/>
      <c r="F772" s="400"/>
      <c r="G772" s="395"/>
      <c r="H772" s="395"/>
      <c r="I772" s="396"/>
      <c r="J772" s="396"/>
      <c r="K772" s="396"/>
      <c r="L772" s="396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</row>
    <row r="773" spans="1:26" ht="21" customHeight="1" x14ac:dyDescent="0.45">
      <c r="A773" s="6"/>
      <c r="B773" s="6"/>
      <c r="C773" s="6"/>
      <c r="D773" s="6"/>
      <c r="E773" s="400"/>
      <c r="F773" s="400"/>
      <c r="G773" s="395"/>
      <c r="H773" s="395"/>
      <c r="I773" s="396"/>
      <c r="J773" s="396"/>
      <c r="K773" s="396"/>
      <c r="L773" s="396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</row>
    <row r="774" spans="1:26" ht="21" customHeight="1" x14ac:dyDescent="0.45">
      <c r="A774" s="6"/>
      <c r="B774" s="6"/>
      <c r="C774" s="6"/>
      <c r="D774" s="6"/>
      <c r="E774" s="400"/>
      <c r="F774" s="400"/>
      <c r="G774" s="395"/>
      <c r="H774" s="395"/>
      <c r="I774" s="396"/>
      <c r="J774" s="396"/>
      <c r="K774" s="396"/>
      <c r="L774" s="396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</row>
    <row r="775" spans="1:26" ht="21" customHeight="1" x14ac:dyDescent="0.45">
      <c r="A775" s="6"/>
      <c r="B775" s="6"/>
      <c r="C775" s="6"/>
      <c r="D775" s="6"/>
      <c r="E775" s="400"/>
      <c r="F775" s="400"/>
      <c r="G775" s="395"/>
      <c r="H775" s="395"/>
      <c r="I775" s="396"/>
      <c r="J775" s="396"/>
      <c r="K775" s="396"/>
      <c r="L775" s="396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</row>
    <row r="776" spans="1:26" ht="21" customHeight="1" x14ac:dyDescent="0.45">
      <c r="A776" s="6"/>
      <c r="B776" s="6"/>
      <c r="C776" s="6"/>
      <c r="D776" s="6"/>
      <c r="E776" s="400"/>
      <c r="F776" s="400"/>
      <c r="G776" s="395"/>
      <c r="H776" s="395"/>
      <c r="I776" s="396"/>
      <c r="J776" s="396"/>
      <c r="K776" s="396"/>
      <c r="L776" s="396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</row>
    <row r="777" spans="1:26" ht="21" customHeight="1" x14ac:dyDescent="0.45">
      <c r="A777" s="6"/>
      <c r="B777" s="6"/>
      <c r="C777" s="6"/>
      <c r="D777" s="6"/>
      <c r="E777" s="400"/>
      <c r="F777" s="400"/>
      <c r="G777" s="395"/>
      <c r="H777" s="395"/>
      <c r="I777" s="396"/>
      <c r="J777" s="396"/>
      <c r="K777" s="396"/>
      <c r="L777" s="396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</row>
    <row r="778" spans="1:26" ht="21" customHeight="1" x14ac:dyDescent="0.45">
      <c r="A778" s="6"/>
      <c r="B778" s="6"/>
      <c r="C778" s="6"/>
      <c r="D778" s="6"/>
      <c r="E778" s="400"/>
      <c r="F778" s="400"/>
      <c r="G778" s="395"/>
      <c r="H778" s="395"/>
      <c r="I778" s="396"/>
      <c r="J778" s="396"/>
      <c r="K778" s="396"/>
      <c r="L778" s="396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</row>
    <row r="779" spans="1:26" ht="21" customHeight="1" x14ac:dyDescent="0.45">
      <c r="A779" s="6"/>
      <c r="B779" s="6"/>
      <c r="C779" s="6"/>
      <c r="D779" s="6"/>
      <c r="E779" s="400"/>
      <c r="F779" s="400"/>
      <c r="G779" s="395"/>
      <c r="H779" s="395"/>
      <c r="I779" s="396"/>
      <c r="J779" s="396"/>
      <c r="K779" s="396"/>
      <c r="L779" s="396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</row>
    <row r="780" spans="1:26" ht="21" customHeight="1" x14ac:dyDescent="0.45">
      <c r="A780" s="6"/>
      <c r="B780" s="6"/>
      <c r="C780" s="6"/>
      <c r="D780" s="6"/>
      <c r="E780" s="400"/>
      <c r="F780" s="400"/>
      <c r="G780" s="395"/>
      <c r="H780" s="395"/>
      <c r="I780" s="396"/>
      <c r="J780" s="396"/>
      <c r="K780" s="396"/>
      <c r="L780" s="396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</row>
    <row r="781" spans="1:26" ht="21" customHeight="1" x14ac:dyDescent="0.45">
      <c r="A781" s="6"/>
      <c r="B781" s="6"/>
      <c r="C781" s="6"/>
      <c r="D781" s="6"/>
      <c r="E781" s="400"/>
      <c r="F781" s="400"/>
      <c r="G781" s="395"/>
      <c r="H781" s="395"/>
      <c r="I781" s="396"/>
      <c r="J781" s="396"/>
      <c r="K781" s="396"/>
      <c r="L781" s="396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</row>
    <row r="782" spans="1:26" ht="21" customHeight="1" x14ac:dyDescent="0.45">
      <c r="A782" s="6"/>
      <c r="B782" s="6"/>
      <c r="C782" s="6"/>
      <c r="D782" s="6"/>
      <c r="E782" s="400"/>
      <c r="F782" s="400"/>
      <c r="G782" s="395"/>
      <c r="H782" s="395"/>
      <c r="I782" s="396"/>
      <c r="J782" s="396"/>
      <c r="K782" s="396"/>
      <c r="L782" s="396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</row>
    <row r="783" spans="1:26" ht="21" customHeight="1" x14ac:dyDescent="0.45">
      <c r="A783" s="6"/>
      <c r="B783" s="6"/>
      <c r="C783" s="6"/>
      <c r="D783" s="6"/>
      <c r="E783" s="400"/>
      <c r="F783" s="400"/>
      <c r="G783" s="395"/>
      <c r="H783" s="395"/>
      <c r="I783" s="396"/>
      <c r="J783" s="396"/>
      <c r="K783" s="396"/>
      <c r="L783" s="396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</row>
    <row r="784" spans="1:26" ht="21" customHeight="1" x14ac:dyDescent="0.45">
      <c r="A784" s="6"/>
      <c r="B784" s="6"/>
      <c r="C784" s="6"/>
      <c r="D784" s="6"/>
      <c r="E784" s="400"/>
      <c r="F784" s="400"/>
      <c r="G784" s="395"/>
      <c r="H784" s="395"/>
      <c r="I784" s="396"/>
      <c r="J784" s="396"/>
      <c r="K784" s="396"/>
      <c r="L784" s="396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</row>
    <row r="785" spans="1:26" ht="21" customHeight="1" x14ac:dyDescent="0.45">
      <c r="A785" s="6"/>
      <c r="B785" s="6"/>
      <c r="C785" s="6"/>
      <c r="D785" s="6"/>
      <c r="E785" s="400"/>
      <c r="F785" s="400"/>
      <c r="G785" s="395"/>
      <c r="H785" s="395"/>
      <c r="I785" s="396"/>
      <c r="J785" s="396"/>
      <c r="K785" s="396"/>
      <c r="L785" s="396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</row>
    <row r="786" spans="1:26" ht="21" customHeight="1" x14ac:dyDescent="0.45">
      <c r="A786" s="6"/>
      <c r="B786" s="6"/>
      <c r="C786" s="6"/>
      <c r="D786" s="6"/>
      <c r="E786" s="400"/>
      <c r="F786" s="400"/>
      <c r="G786" s="395"/>
      <c r="H786" s="395"/>
      <c r="I786" s="396"/>
      <c r="J786" s="396"/>
      <c r="K786" s="396"/>
      <c r="L786" s="396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</row>
    <row r="787" spans="1:26" ht="21" customHeight="1" x14ac:dyDescent="0.45">
      <c r="A787" s="6"/>
      <c r="B787" s="6"/>
      <c r="C787" s="6"/>
      <c r="D787" s="6"/>
      <c r="E787" s="400"/>
      <c r="F787" s="400"/>
      <c r="G787" s="395"/>
      <c r="H787" s="395"/>
      <c r="I787" s="396"/>
      <c r="J787" s="396"/>
      <c r="K787" s="396"/>
      <c r="L787" s="396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</row>
    <row r="788" spans="1:26" ht="21" customHeight="1" x14ac:dyDescent="0.45">
      <c r="A788" s="6"/>
      <c r="B788" s="6"/>
      <c r="C788" s="6"/>
      <c r="D788" s="6"/>
      <c r="E788" s="400"/>
      <c r="F788" s="400"/>
      <c r="G788" s="395"/>
      <c r="H788" s="395"/>
      <c r="I788" s="396"/>
      <c r="J788" s="396"/>
      <c r="K788" s="396"/>
      <c r="L788" s="396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</row>
    <row r="789" spans="1:26" ht="21" customHeight="1" x14ac:dyDescent="0.45">
      <c r="A789" s="6"/>
      <c r="B789" s="6"/>
      <c r="C789" s="6"/>
      <c r="D789" s="6"/>
      <c r="E789" s="400"/>
      <c r="F789" s="400"/>
      <c r="G789" s="395"/>
      <c r="H789" s="395"/>
      <c r="I789" s="396"/>
      <c r="J789" s="396"/>
      <c r="K789" s="396"/>
      <c r="L789" s="396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</row>
    <row r="790" spans="1:26" ht="21" customHeight="1" x14ac:dyDescent="0.45">
      <c r="A790" s="6"/>
      <c r="B790" s="6"/>
      <c r="C790" s="6"/>
      <c r="D790" s="6"/>
      <c r="E790" s="400"/>
      <c r="F790" s="400"/>
      <c r="G790" s="395"/>
      <c r="H790" s="395"/>
      <c r="I790" s="396"/>
      <c r="J790" s="396"/>
      <c r="K790" s="396"/>
      <c r="L790" s="396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</row>
    <row r="791" spans="1:26" ht="21" customHeight="1" x14ac:dyDescent="0.45">
      <c r="A791" s="6"/>
      <c r="B791" s="6"/>
      <c r="C791" s="6"/>
      <c r="D791" s="6"/>
      <c r="E791" s="400"/>
      <c r="F791" s="400"/>
      <c r="G791" s="395"/>
      <c r="H791" s="395"/>
      <c r="I791" s="396"/>
      <c r="J791" s="396"/>
      <c r="K791" s="396"/>
      <c r="L791" s="396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</row>
    <row r="792" spans="1:26" ht="21" customHeight="1" x14ac:dyDescent="0.45">
      <c r="A792" s="6"/>
      <c r="B792" s="6"/>
      <c r="C792" s="6"/>
      <c r="D792" s="6"/>
      <c r="E792" s="400"/>
      <c r="F792" s="400"/>
      <c r="G792" s="395"/>
      <c r="H792" s="395"/>
      <c r="I792" s="396"/>
      <c r="J792" s="396"/>
      <c r="K792" s="396"/>
      <c r="L792" s="396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</row>
    <row r="793" spans="1:26" ht="21" customHeight="1" x14ac:dyDescent="0.45">
      <c r="A793" s="6"/>
      <c r="B793" s="6"/>
      <c r="C793" s="6"/>
      <c r="D793" s="6"/>
      <c r="E793" s="400"/>
      <c r="F793" s="400"/>
      <c r="G793" s="395"/>
      <c r="H793" s="395"/>
      <c r="I793" s="396"/>
      <c r="J793" s="396"/>
      <c r="K793" s="396"/>
      <c r="L793" s="396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</row>
    <row r="794" spans="1:26" ht="21" customHeight="1" x14ac:dyDescent="0.45">
      <c r="A794" s="6"/>
      <c r="B794" s="6"/>
      <c r="C794" s="6"/>
      <c r="D794" s="6"/>
      <c r="E794" s="400"/>
      <c r="F794" s="400"/>
      <c r="G794" s="395"/>
      <c r="H794" s="395"/>
      <c r="I794" s="396"/>
      <c r="J794" s="396"/>
      <c r="K794" s="396"/>
      <c r="L794" s="396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</row>
    <row r="795" spans="1:26" ht="21" customHeight="1" x14ac:dyDescent="0.45">
      <c r="A795" s="6"/>
      <c r="B795" s="6"/>
      <c r="C795" s="6"/>
      <c r="D795" s="6"/>
      <c r="E795" s="400"/>
      <c r="F795" s="400"/>
      <c r="G795" s="395"/>
      <c r="H795" s="395"/>
      <c r="I795" s="396"/>
      <c r="J795" s="396"/>
      <c r="K795" s="396"/>
      <c r="L795" s="396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</row>
    <row r="796" spans="1:26" ht="21" customHeight="1" x14ac:dyDescent="0.45">
      <c r="A796" s="6"/>
      <c r="B796" s="6"/>
      <c r="C796" s="6"/>
      <c r="D796" s="6"/>
      <c r="E796" s="400"/>
      <c r="F796" s="400"/>
      <c r="G796" s="395"/>
      <c r="H796" s="395"/>
      <c r="I796" s="396"/>
      <c r="J796" s="396"/>
      <c r="K796" s="396"/>
      <c r="L796" s="396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</row>
    <row r="797" spans="1:26" ht="21" customHeight="1" x14ac:dyDescent="0.45">
      <c r="A797" s="6"/>
      <c r="B797" s="6"/>
      <c r="C797" s="6"/>
      <c r="D797" s="6"/>
      <c r="E797" s="400"/>
      <c r="F797" s="400"/>
      <c r="G797" s="395"/>
      <c r="H797" s="395"/>
      <c r="I797" s="396"/>
      <c r="J797" s="396"/>
      <c r="K797" s="396"/>
      <c r="L797" s="396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</row>
    <row r="798" spans="1:26" ht="21" customHeight="1" x14ac:dyDescent="0.45">
      <c r="A798" s="6"/>
      <c r="B798" s="6"/>
      <c r="C798" s="6"/>
      <c r="D798" s="6"/>
      <c r="E798" s="400"/>
      <c r="F798" s="400"/>
      <c r="G798" s="395"/>
      <c r="H798" s="395"/>
      <c r="I798" s="396"/>
      <c r="J798" s="396"/>
      <c r="K798" s="396"/>
      <c r="L798" s="396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</row>
    <row r="799" spans="1:26" ht="21" customHeight="1" x14ac:dyDescent="0.45">
      <c r="A799" s="6"/>
      <c r="B799" s="6"/>
      <c r="C799" s="6"/>
      <c r="D799" s="6"/>
      <c r="E799" s="400"/>
      <c r="F799" s="400"/>
      <c r="G799" s="395"/>
      <c r="H799" s="395"/>
      <c r="I799" s="396"/>
      <c r="J799" s="396"/>
      <c r="K799" s="396"/>
      <c r="L799" s="396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</row>
    <row r="800" spans="1:26" ht="21" customHeight="1" x14ac:dyDescent="0.45">
      <c r="A800" s="6"/>
      <c r="B800" s="6"/>
      <c r="C800" s="6"/>
      <c r="D800" s="6"/>
      <c r="E800" s="400"/>
      <c r="F800" s="400"/>
      <c r="G800" s="395"/>
      <c r="H800" s="395"/>
      <c r="I800" s="396"/>
      <c r="J800" s="396"/>
      <c r="K800" s="396"/>
      <c r="L800" s="396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</row>
    <row r="801" spans="1:26" ht="21" customHeight="1" x14ac:dyDescent="0.45">
      <c r="A801" s="6"/>
      <c r="B801" s="6"/>
      <c r="C801" s="6"/>
      <c r="D801" s="6"/>
      <c r="E801" s="400"/>
      <c r="F801" s="400"/>
      <c r="G801" s="395"/>
      <c r="H801" s="395"/>
      <c r="I801" s="396"/>
      <c r="J801" s="396"/>
      <c r="K801" s="396"/>
      <c r="L801" s="396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</row>
    <row r="802" spans="1:26" ht="21" customHeight="1" x14ac:dyDescent="0.45">
      <c r="A802" s="6"/>
      <c r="B802" s="6"/>
      <c r="C802" s="6"/>
      <c r="D802" s="6"/>
      <c r="E802" s="400"/>
      <c r="F802" s="400"/>
      <c r="G802" s="395"/>
      <c r="H802" s="395"/>
      <c r="I802" s="396"/>
      <c r="J802" s="396"/>
      <c r="K802" s="396"/>
      <c r="L802" s="396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</row>
    <row r="803" spans="1:26" ht="21" customHeight="1" x14ac:dyDescent="0.45">
      <c r="A803" s="6"/>
      <c r="B803" s="6"/>
      <c r="C803" s="6"/>
      <c r="D803" s="6"/>
      <c r="E803" s="400"/>
      <c r="F803" s="400"/>
      <c r="G803" s="395"/>
      <c r="H803" s="395"/>
      <c r="I803" s="396"/>
      <c r="J803" s="396"/>
      <c r="K803" s="396"/>
      <c r="L803" s="396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</row>
    <row r="804" spans="1:26" ht="21" customHeight="1" x14ac:dyDescent="0.45">
      <c r="A804" s="6"/>
      <c r="B804" s="6"/>
      <c r="C804" s="6"/>
      <c r="D804" s="6"/>
      <c r="E804" s="400"/>
      <c r="F804" s="400"/>
      <c r="G804" s="395"/>
      <c r="H804" s="395"/>
      <c r="I804" s="396"/>
      <c r="J804" s="396"/>
      <c r="K804" s="396"/>
      <c r="L804" s="396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</row>
    <row r="805" spans="1:26" ht="21" customHeight="1" x14ac:dyDescent="0.45">
      <c r="A805" s="6"/>
      <c r="B805" s="6"/>
      <c r="C805" s="6"/>
      <c r="D805" s="6"/>
      <c r="E805" s="400"/>
      <c r="F805" s="400"/>
      <c r="G805" s="395"/>
      <c r="H805" s="395"/>
      <c r="I805" s="396"/>
      <c r="J805" s="396"/>
      <c r="K805" s="396"/>
      <c r="L805" s="396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</row>
    <row r="806" spans="1:26" ht="21" customHeight="1" x14ac:dyDescent="0.45">
      <c r="A806" s="6"/>
      <c r="B806" s="6"/>
      <c r="C806" s="6"/>
      <c r="D806" s="6"/>
      <c r="E806" s="400"/>
      <c r="F806" s="400"/>
      <c r="G806" s="395"/>
      <c r="H806" s="395"/>
      <c r="I806" s="396"/>
      <c r="J806" s="396"/>
      <c r="K806" s="396"/>
      <c r="L806" s="396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</row>
    <row r="807" spans="1:26" ht="21" customHeight="1" x14ac:dyDescent="0.45">
      <c r="A807" s="6"/>
      <c r="B807" s="6"/>
      <c r="C807" s="6"/>
      <c r="D807" s="6"/>
      <c r="E807" s="400"/>
      <c r="F807" s="400"/>
      <c r="G807" s="395"/>
      <c r="H807" s="395"/>
      <c r="I807" s="396"/>
      <c r="J807" s="396"/>
      <c r="K807" s="396"/>
      <c r="L807" s="396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</row>
    <row r="808" spans="1:26" ht="21" customHeight="1" x14ac:dyDescent="0.45">
      <c r="A808" s="6"/>
      <c r="B808" s="6"/>
      <c r="C808" s="6"/>
      <c r="D808" s="6"/>
      <c r="E808" s="400"/>
      <c r="F808" s="400"/>
      <c r="G808" s="395"/>
      <c r="H808" s="395"/>
      <c r="I808" s="396"/>
      <c r="J808" s="396"/>
      <c r="K808" s="396"/>
      <c r="L808" s="396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</row>
    <row r="809" spans="1:26" ht="21" customHeight="1" x14ac:dyDescent="0.45">
      <c r="A809" s="6"/>
      <c r="B809" s="6"/>
      <c r="C809" s="6"/>
      <c r="D809" s="6"/>
      <c r="E809" s="400"/>
      <c r="F809" s="400"/>
      <c r="G809" s="395"/>
      <c r="H809" s="395"/>
      <c r="I809" s="396"/>
      <c r="J809" s="396"/>
      <c r="K809" s="396"/>
      <c r="L809" s="396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</row>
    <row r="810" spans="1:26" ht="21" customHeight="1" x14ac:dyDescent="0.45">
      <c r="A810" s="6"/>
      <c r="B810" s="6"/>
      <c r="C810" s="6"/>
      <c r="D810" s="6"/>
      <c r="E810" s="400"/>
      <c r="F810" s="400"/>
      <c r="G810" s="395"/>
      <c r="H810" s="395"/>
      <c r="I810" s="396"/>
      <c r="J810" s="396"/>
      <c r="K810" s="396"/>
      <c r="L810" s="396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</row>
    <row r="811" spans="1:26" ht="21" customHeight="1" x14ac:dyDescent="0.45">
      <c r="A811" s="6"/>
      <c r="B811" s="6"/>
      <c r="C811" s="6"/>
      <c r="D811" s="6"/>
      <c r="E811" s="400"/>
      <c r="F811" s="400"/>
      <c r="G811" s="395"/>
      <c r="H811" s="395"/>
      <c r="I811" s="396"/>
      <c r="J811" s="396"/>
      <c r="K811" s="396"/>
      <c r="L811" s="396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</row>
    <row r="812" spans="1:26" ht="21" customHeight="1" x14ac:dyDescent="0.45">
      <c r="A812" s="6"/>
      <c r="B812" s="6"/>
      <c r="C812" s="6"/>
      <c r="D812" s="6"/>
      <c r="E812" s="400"/>
      <c r="F812" s="400"/>
      <c r="G812" s="395"/>
      <c r="H812" s="395"/>
      <c r="I812" s="396"/>
      <c r="J812" s="396"/>
      <c r="K812" s="396"/>
      <c r="L812" s="396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</row>
    <row r="813" spans="1:26" ht="21" customHeight="1" x14ac:dyDescent="0.45">
      <c r="A813" s="6"/>
      <c r="B813" s="6"/>
      <c r="C813" s="6"/>
      <c r="D813" s="6"/>
      <c r="E813" s="400"/>
      <c r="F813" s="400"/>
      <c r="G813" s="395"/>
      <c r="H813" s="395"/>
      <c r="I813" s="396"/>
      <c r="J813" s="396"/>
      <c r="K813" s="396"/>
      <c r="L813" s="396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</row>
    <row r="814" spans="1:26" ht="21" customHeight="1" x14ac:dyDescent="0.45">
      <c r="A814" s="6"/>
      <c r="B814" s="6"/>
      <c r="C814" s="6"/>
      <c r="D814" s="6"/>
      <c r="E814" s="400"/>
      <c r="F814" s="400"/>
      <c r="G814" s="395"/>
      <c r="H814" s="395"/>
      <c r="I814" s="396"/>
      <c r="J814" s="396"/>
      <c r="K814" s="396"/>
      <c r="L814" s="396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</row>
    <row r="815" spans="1:26" ht="21" customHeight="1" x14ac:dyDescent="0.45">
      <c r="A815" s="6"/>
      <c r="B815" s="6"/>
      <c r="C815" s="6"/>
      <c r="D815" s="6"/>
      <c r="E815" s="400"/>
      <c r="F815" s="400"/>
      <c r="G815" s="395"/>
      <c r="H815" s="395"/>
      <c r="I815" s="396"/>
      <c r="J815" s="396"/>
      <c r="K815" s="396"/>
      <c r="L815" s="396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</row>
    <row r="816" spans="1:26" ht="21" customHeight="1" x14ac:dyDescent="0.45">
      <c r="A816" s="6"/>
      <c r="B816" s="6"/>
      <c r="C816" s="6"/>
      <c r="D816" s="6"/>
      <c r="E816" s="400"/>
      <c r="F816" s="400"/>
      <c r="G816" s="395"/>
      <c r="H816" s="395"/>
      <c r="I816" s="396"/>
      <c r="J816" s="396"/>
      <c r="K816" s="396"/>
      <c r="L816" s="396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</row>
    <row r="817" spans="1:26" ht="21" customHeight="1" x14ac:dyDescent="0.45">
      <c r="A817" s="6"/>
      <c r="B817" s="6"/>
      <c r="C817" s="6"/>
      <c r="D817" s="6"/>
      <c r="E817" s="400"/>
      <c r="F817" s="400"/>
      <c r="G817" s="395"/>
      <c r="H817" s="395"/>
      <c r="I817" s="396"/>
      <c r="J817" s="396"/>
      <c r="K817" s="396"/>
      <c r="L817" s="396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</row>
    <row r="818" spans="1:26" ht="21" customHeight="1" x14ac:dyDescent="0.45">
      <c r="A818" s="6"/>
      <c r="B818" s="6"/>
      <c r="C818" s="6"/>
      <c r="D818" s="6"/>
      <c r="E818" s="400"/>
      <c r="F818" s="400"/>
      <c r="G818" s="395"/>
      <c r="H818" s="395"/>
      <c r="I818" s="396"/>
      <c r="J818" s="396"/>
      <c r="K818" s="396"/>
      <c r="L818" s="396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</row>
    <row r="819" spans="1:26" ht="21" customHeight="1" x14ac:dyDescent="0.45">
      <c r="A819" s="6"/>
      <c r="B819" s="6"/>
      <c r="C819" s="6"/>
      <c r="D819" s="6"/>
      <c r="E819" s="400"/>
      <c r="F819" s="400"/>
      <c r="G819" s="395"/>
      <c r="H819" s="395"/>
      <c r="I819" s="396"/>
      <c r="J819" s="396"/>
      <c r="K819" s="396"/>
      <c r="L819" s="396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</row>
    <row r="820" spans="1:26" ht="21" customHeight="1" x14ac:dyDescent="0.45">
      <c r="A820" s="6"/>
      <c r="B820" s="6"/>
      <c r="C820" s="6"/>
      <c r="D820" s="6"/>
      <c r="E820" s="400"/>
      <c r="F820" s="400"/>
      <c r="G820" s="395"/>
      <c r="H820" s="395"/>
      <c r="I820" s="396"/>
      <c r="J820" s="396"/>
      <c r="K820" s="396"/>
      <c r="L820" s="396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</row>
    <row r="821" spans="1:26" ht="21" customHeight="1" x14ac:dyDescent="0.45">
      <c r="A821" s="6"/>
      <c r="B821" s="6"/>
      <c r="C821" s="6"/>
      <c r="D821" s="6"/>
      <c r="E821" s="400"/>
      <c r="F821" s="400"/>
      <c r="G821" s="395"/>
      <c r="H821" s="395"/>
      <c r="I821" s="396"/>
      <c r="J821" s="396"/>
      <c r="K821" s="396"/>
      <c r="L821" s="396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</row>
    <row r="822" spans="1:26" ht="21" customHeight="1" x14ac:dyDescent="0.45">
      <c r="A822" s="6"/>
      <c r="B822" s="6"/>
      <c r="C822" s="6"/>
      <c r="D822" s="6"/>
      <c r="E822" s="400"/>
      <c r="F822" s="400"/>
      <c r="G822" s="395"/>
      <c r="H822" s="395"/>
      <c r="I822" s="396"/>
      <c r="J822" s="396"/>
      <c r="K822" s="396"/>
      <c r="L822" s="396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</row>
    <row r="823" spans="1:26" ht="21" customHeight="1" x14ac:dyDescent="0.45">
      <c r="A823" s="6"/>
      <c r="B823" s="6"/>
      <c r="C823" s="6"/>
      <c r="D823" s="6"/>
      <c r="E823" s="400"/>
      <c r="F823" s="400"/>
      <c r="G823" s="395"/>
      <c r="H823" s="395"/>
      <c r="I823" s="396"/>
      <c r="J823" s="396"/>
      <c r="K823" s="396"/>
      <c r="L823" s="396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</row>
    <row r="824" spans="1:26" ht="21" customHeight="1" x14ac:dyDescent="0.45">
      <c r="A824" s="6"/>
      <c r="B824" s="6"/>
      <c r="C824" s="6"/>
      <c r="D824" s="6"/>
      <c r="E824" s="400"/>
      <c r="F824" s="400"/>
      <c r="G824" s="395"/>
      <c r="H824" s="395"/>
      <c r="I824" s="396"/>
      <c r="J824" s="396"/>
      <c r="K824" s="396"/>
      <c r="L824" s="396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</row>
    <row r="825" spans="1:26" ht="21" customHeight="1" x14ac:dyDescent="0.45">
      <c r="A825" s="6"/>
      <c r="B825" s="6"/>
      <c r="C825" s="6"/>
      <c r="D825" s="6"/>
      <c r="E825" s="400"/>
      <c r="F825" s="400"/>
      <c r="G825" s="395"/>
      <c r="H825" s="395"/>
      <c r="I825" s="396"/>
      <c r="J825" s="396"/>
      <c r="K825" s="396"/>
      <c r="L825" s="396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</row>
    <row r="826" spans="1:26" ht="21" customHeight="1" x14ac:dyDescent="0.45">
      <c r="A826" s="6"/>
      <c r="B826" s="6"/>
      <c r="C826" s="6"/>
      <c r="D826" s="6"/>
      <c r="E826" s="400"/>
      <c r="F826" s="400"/>
      <c r="G826" s="395"/>
      <c r="H826" s="395"/>
      <c r="I826" s="396"/>
      <c r="J826" s="396"/>
      <c r="K826" s="396"/>
      <c r="L826" s="396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</row>
    <row r="827" spans="1:26" ht="21" customHeight="1" x14ac:dyDescent="0.45">
      <c r="A827" s="6"/>
      <c r="B827" s="6"/>
      <c r="C827" s="6"/>
      <c r="D827" s="6"/>
      <c r="E827" s="400"/>
      <c r="F827" s="400"/>
      <c r="G827" s="395"/>
      <c r="H827" s="395"/>
      <c r="I827" s="396"/>
      <c r="J827" s="396"/>
      <c r="K827" s="396"/>
      <c r="L827" s="396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</row>
    <row r="828" spans="1:26" ht="21" customHeight="1" x14ac:dyDescent="0.45">
      <c r="A828" s="6"/>
      <c r="B828" s="6"/>
      <c r="C828" s="6"/>
      <c r="D828" s="6"/>
      <c r="E828" s="400"/>
      <c r="F828" s="400"/>
      <c r="G828" s="395"/>
      <c r="H828" s="395"/>
      <c r="I828" s="396"/>
      <c r="J828" s="396"/>
      <c r="K828" s="396"/>
      <c r="L828" s="396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</row>
    <row r="829" spans="1:26" ht="21" customHeight="1" x14ac:dyDescent="0.45">
      <c r="A829" s="6"/>
      <c r="B829" s="6"/>
      <c r="C829" s="6"/>
      <c r="D829" s="6"/>
      <c r="E829" s="400"/>
      <c r="F829" s="400"/>
      <c r="G829" s="395"/>
      <c r="H829" s="395"/>
      <c r="I829" s="396"/>
      <c r="J829" s="396"/>
      <c r="K829" s="396"/>
      <c r="L829" s="396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</row>
    <row r="830" spans="1:26" ht="21" customHeight="1" x14ac:dyDescent="0.45">
      <c r="A830" s="6"/>
      <c r="B830" s="6"/>
      <c r="C830" s="6"/>
      <c r="D830" s="6"/>
      <c r="E830" s="400"/>
      <c r="F830" s="400"/>
      <c r="G830" s="395"/>
      <c r="H830" s="395"/>
      <c r="I830" s="396"/>
      <c r="J830" s="396"/>
      <c r="K830" s="396"/>
      <c r="L830" s="396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</row>
    <row r="831" spans="1:26" ht="21" customHeight="1" x14ac:dyDescent="0.45">
      <c r="A831" s="6"/>
      <c r="B831" s="6"/>
      <c r="C831" s="6"/>
      <c r="D831" s="6"/>
      <c r="E831" s="400"/>
      <c r="F831" s="400"/>
      <c r="G831" s="395"/>
      <c r="H831" s="395"/>
      <c r="I831" s="396"/>
      <c r="J831" s="396"/>
      <c r="K831" s="396"/>
      <c r="L831" s="396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</row>
    <row r="832" spans="1:26" ht="21" customHeight="1" x14ac:dyDescent="0.45">
      <c r="A832" s="6"/>
      <c r="B832" s="6"/>
      <c r="C832" s="6"/>
      <c r="D832" s="6"/>
      <c r="E832" s="400"/>
      <c r="F832" s="400"/>
      <c r="G832" s="395"/>
      <c r="H832" s="395"/>
      <c r="I832" s="396"/>
      <c r="J832" s="396"/>
      <c r="K832" s="396"/>
      <c r="L832" s="396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</row>
    <row r="833" spans="1:26" ht="21" customHeight="1" x14ac:dyDescent="0.45">
      <c r="A833" s="6"/>
      <c r="B833" s="6"/>
      <c r="C833" s="6"/>
      <c r="D833" s="6"/>
      <c r="E833" s="400"/>
      <c r="F833" s="400"/>
      <c r="G833" s="395"/>
      <c r="H833" s="395"/>
      <c r="I833" s="396"/>
      <c r="J833" s="396"/>
      <c r="K833" s="396"/>
      <c r="L833" s="396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</row>
    <row r="834" spans="1:26" ht="21" customHeight="1" x14ac:dyDescent="0.45">
      <c r="A834" s="6"/>
      <c r="B834" s="6"/>
      <c r="C834" s="6"/>
      <c r="D834" s="6"/>
      <c r="E834" s="400"/>
      <c r="F834" s="400"/>
      <c r="G834" s="395"/>
      <c r="H834" s="395"/>
      <c r="I834" s="396"/>
      <c r="J834" s="396"/>
      <c r="K834" s="396"/>
      <c r="L834" s="396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</row>
    <row r="835" spans="1:26" ht="21" customHeight="1" x14ac:dyDescent="0.45">
      <c r="A835" s="6"/>
      <c r="B835" s="6"/>
      <c r="C835" s="6"/>
      <c r="D835" s="6"/>
      <c r="E835" s="400"/>
      <c r="F835" s="400"/>
      <c r="G835" s="395"/>
      <c r="H835" s="395"/>
      <c r="I835" s="396"/>
      <c r="J835" s="396"/>
      <c r="K835" s="396"/>
      <c r="L835" s="396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</row>
    <row r="836" spans="1:26" ht="21" customHeight="1" x14ac:dyDescent="0.45">
      <c r="A836" s="6"/>
      <c r="B836" s="6"/>
      <c r="C836" s="6"/>
      <c r="D836" s="6"/>
      <c r="E836" s="400"/>
      <c r="F836" s="400"/>
      <c r="G836" s="395"/>
      <c r="H836" s="395"/>
      <c r="I836" s="396"/>
      <c r="J836" s="396"/>
      <c r="K836" s="396"/>
      <c r="L836" s="396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</row>
    <row r="837" spans="1:26" ht="21" customHeight="1" x14ac:dyDescent="0.45">
      <c r="A837" s="6"/>
      <c r="B837" s="6"/>
      <c r="C837" s="6"/>
      <c r="D837" s="6"/>
      <c r="E837" s="400"/>
      <c r="F837" s="400"/>
      <c r="G837" s="395"/>
      <c r="H837" s="395"/>
      <c r="I837" s="396"/>
      <c r="J837" s="396"/>
      <c r="K837" s="396"/>
      <c r="L837" s="396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</row>
    <row r="838" spans="1:26" ht="21" customHeight="1" x14ac:dyDescent="0.45">
      <c r="A838" s="6"/>
      <c r="B838" s="6"/>
      <c r="C838" s="6"/>
      <c r="D838" s="6"/>
      <c r="E838" s="400"/>
      <c r="F838" s="400"/>
      <c r="G838" s="395"/>
      <c r="H838" s="395"/>
      <c r="I838" s="396"/>
      <c r="J838" s="396"/>
      <c r="K838" s="396"/>
      <c r="L838" s="396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</row>
    <row r="839" spans="1:26" ht="21" customHeight="1" x14ac:dyDescent="0.45">
      <c r="A839" s="6"/>
      <c r="B839" s="6"/>
      <c r="C839" s="6"/>
      <c r="D839" s="6"/>
      <c r="E839" s="400"/>
      <c r="F839" s="400"/>
      <c r="G839" s="395"/>
      <c r="H839" s="395"/>
      <c r="I839" s="396"/>
      <c r="J839" s="396"/>
      <c r="K839" s="396"/>
      <c r="L839" s="396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</row>
    <row r="840" spans="1:26" ht="21" customHeight="1" x14ac:dyDescent="0.45">
      <c r="A840" s="6"/>
      <c r="B840" s="6"/>
      <c r="C840" s="6"/>
      <c r="D840" s="6"/>
      <c r="E840" s="400"/>
      <c r="F840" s="400"/>
      <c r="G840" s="395"/>
      <c r="H840" s="395"/>
      <c r="I840" s="396"/>
      <c r="J840" s="396"/>
      <c r="K840" s="396"/>
      <c r="L840" s="396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</row>
    <row r="841" spans="1:26" ht="21" customHeight="1" x14ac:dyDescent="0.45">
      <c r="A841" s="6"/>
      <c r="B841" s="6"/>
      <c r="C841" s="6"/>
      <c r="D841" s="6"/>
      <c r="E841" s="400"/>
      <c r="F841" s="400"/>
      <c r="G841" s="395"/>
      <c r="H841" s="395"/>
      <c r="I841" s="396"/>
      <c r="J841" s="396"/>
      <c r="K841" s="396"/>
      <c r="L841" s="396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</row>
    <row r="842" spans="1:26" ht="21" customHeight="1" x14ac:dyDescent="0.45">
      <c r="A842" s="6"/>
      <c r="B842" s="6"/>
      <c r="C842" s="6"/>
      <c r="D842" s="6"/>
      <c r="E842" s="400"/>
      <c r="F842" s="400"/>
      <c r="G842" s="395"/>
      <c r="H842" s="395"/>
      <c r="I842" s="396"/>
      <c r="J842" s="396"/>
      <c r="K842" s="396"/>
      <c r="L842" s="396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</row>
    <row r="843" spans="1:26" ht="21" customHeight="1" x14ac:dyDescent="0.45">
      <c r="A843" s="6"/>
      <c r="B843" s="6"/>
      <c r="C843" s="6"/>
      <c r="D843" s="6"/>
      <c r="E843" s="400"/>
      <c r="F843" s="400"/>
      <c r="G843" s="395"/>
      <c r="H843" s="395"/>
      <c r="I843" s="396"/>
      <c r="J843" s="396"/>
      <c r="K843" s="396"/>
      <c r="L843" s="396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</row>
    <row r="844" spans="1:26" ht="21" customHeight="1" x14ac:dyDescent="0.45">
      <c r="A844" s="6"/>
      <c r="B844" s="6"/>
      <c r="C844" s="6"/>
      <c r="D844" s="6"/>
      <c r="E844" s="400"/>
      <c r="F844" s="400"/>
      <c r="G844" s="395"/>
      <c r="H844" s="395"/>
      <c r="I844" s="396"/>
      <c r="J844" s="396"/>
      <c r="K844" s="396"/>
      <c r="L844" s="396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</row>
    <row r="845" spans="1:26" ht="21" customHeight="1" x14ac:dyDescent="0.45">
      <c r="A845" s="6"/>
      <c r="B845" s="6"/>
      <c r="C845" s="6"/>
      <c r="D845" s="6"/>
      <c r="E845" s="400"/>
      <c r="F845" s="400"/>
      <c r="G845" s="395"/>
      <c r="H845" s="395"/>
      <c r="I845" s="396"/>
      <c r="J845" s="396"/>
      <c r="K845" s="396"/>
      <c r="L845" s="396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</row>
    <row r="846" spans="1:26" ht="21" customHeight="1" x14ac:dyDescent="0.45">
      <c r="A846" s="6"/>
      <c r="B846" s="6"/>
      <c r="C846" s="6"/>
      <c r="D846" s="6"/>
      <c r="E846" s="400"/>
      <c r="F846" s="400"/>
      <c r="G846" s="395"/>
      <c r="H846" s="395"/>
      <c r="I846" s="396"/>
      <c r="J846" s="396"/>
      <c r="K846" s="396"/>
      <c r="L846" s="396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</row>
    <row r="847" spans="1:26" ht="21" customHeight="1" x14ac:dyDescent="0.45">
      <c r="A847" s="6"/>
      <c r="B847" s="6"/>
      <c r="C847" s="6"/>
      <c r="D847" s="6"/>
      <c r="E847" s="400"/>
      <c r="F847" s="400"/>
      <c r="G847" s="395"/>
      <c r="H847" s="395"/>
      <c r="I847" s="396"/>
      <c r="J847" s="396"/>
      <c r="K847" s="396"/>
      <c r="L847" s="396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</row>
    <row r="848" spans="1:26" ht="21" customHeight="1" x14ac:dyDescent="0.45">
      <c r="A848" s="6"/>
      <c r="B848" s="6"/>
      <c r="C848" s="6"/>
      <c r="D848" s="6"/>
      <c r="E848" s="400"/>
      <c r="F848" s="400"/>
      <c r="G848" s="395"/>
      <c r="H848" s="395"/>
      <c r="I848" s="396"/>
      <c r="J848" s="396"/>
      <c r="K848" s="396"/>
      <c r="L848" s="396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</row>
    <row r="849" spans="1:26" ht="21" customHeight="1" x14ac:dyDescent="0.45">
      <c r="A849" s="6"/>
      <c r="B849" s="6"/>
      <c r="C849" s="6"/>
      <c r="D849" s="6"/>
      <c r="E849" s="400"/>
      <c r="F849" s="400"/>
      <c r="G849" s="395"/>
      <c r="H849" s="395"/>
      <c r="I849" s="396"/>
      <c r="J849" s="396"/>
      <c r="K849" s="396"/>
      <c r="L849" s="396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</row>
    <row r="850" spans="1:26" ht="21" customHeight="1" x14ac:dyDescent="0.45">
      <c r="A850" s="6"/>
      <c r="B850" s="6"/>
      <c r="C850" s="6"/>
      <c r="D850" s="6"/>
      <c r="E850" s="400"/>
      <c r="F850" s="400"/>
      <c r="G850" s="395"/>
      <c r="H850" s="395"/>
      <c r="I850" s="396"/>
      <c r="J850" s="396"/>
      <c r="K850" s="396"/>
      <c r="L850" s="396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</row>
    <row r="851" spans="1:26" ht="21" customHeight="1" x14ac:dyDescent="0.45">
      <c r="A851" s="6"/>
      <c r="B851" s="6"/>
      <c r="C851" s="6"/>
      <c r="D851" s="6"/>
      <c r="E851" s="400"/>
      <c r="F851" s="400"/>
      <c r="G851" s="395"/>
      <c r="H851" s="395"/>
      <c r="I851" s="396"/>
      <c r="J851" s="396"/>
      <c r="K851" s="396"/>
      <c r="L851" s="396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</row>
    <row r="852" spans="1:26" ht="21" customHeight="1" x14ac:dyDescent="0.45">
      <c r="A852" s="6"/>
      <c r="B852" s="6"/>
      <c r="C852" s="6"/>
      <c r="D852" s="6"/>
      <c r="E852" s="400"/>
      <c r="F852" s="400"/>
      <c r="G852" s="395"/>
      <c r="H852" s="395"/>
      <c r="I852" s="396"/>
      <c r="J852" s="396"/>
      <c r="K852" s="396"/>
      <c r="L852" s="396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</row>
    <row r="853" spans="1:26" ht="21" customHeight="1" x14ac:dyDescent="0.45">
      <c r="A853" s="6"/>
      <c r="B853" s="6"/>
      <c r="C853" s="6"/>
      <c r="D853" s="6"/>
      <c r="E853" s="400"/>
      <c r="F853" s="400"/>
      <c r="G853" s="395"/>
      <c r="H853" s="395"/>
      <c r="I853" s="396"/>
      <c r="J853" s="396"/>
      <c r="K853" s="396"/>
      <c r="L853" s="396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</row>
    <row r="854" spans="1:26" ht="21" customHeight="1" x14ac:dyDescent="0.45">
      <c r="A854" s="6"/>
      <c r="B854" s="6"/>
      <c r="C854" s="6"/>
      <c r="D854" s="6"/>
      <c r="E854" s="400"/>
      <c r="F854" s="400"/>
      <c r="G854" s="395"/>
      <c r="H854" s="395"/>
      <c r="I854" s="396"/>
      <c r="J854" s="396"/>
      <c r="K854" s="396"/>
      <c r="L854" s="396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</row>
    <row r="855" spans="1:26" ht="21" customHeight="1" x14ac:dyDescent="0.45">
      <c r="A855" s="6"/>
      <c r="B855" s="6"/>
      <c r="C855" s="6"/>
      <c r="D855" s="6"/>
      <c r="E855" s="400"/>
      <c r="F855" s="400"/>
      <c r="G855" s="395"/>
      <c r="H855" s="395"/>
      <c r="I855" s="396"/>
      <c r="J855" s="396"/>
      <c r="K855" s="396"/>
      <c r="L855" s="396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</row>
    <row r="856" spans="1:26" ht="21" customHeight="1" x14ac:dyDescent="0.45">
      <c r="A856" s="6"/>
      <c r="B856" s="6"/>
      <c r="C856" s="6"/>
      <c r="D856" s="6"/>
      <c r="E856" s="400"/>
      <c r="F856" s="400"/>
      <c r="G856" s="395"/>
      <c r="H856" s="395"/>
      <c r="I856" s="396"/>
      <c r="J856" s="396"/>
      <c r="K856" s="396"/>
      <c r="L856" s="396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</row>
    <row r="857" spans="1:26" ht="21" customHeight="1" x14ac:dyDescent="0.45">
      <c r="A857" s="6"/>
      <c r="B857" s="6"/>
      <c r="C857" s="6"/>
      <c r="D857" s="6"/>
      <c r="E857" s="400"/>
      <c r="F857" s="400"/>
      <c r="G857" s="395"/>
      <c r="H857" s="395"/>
      <c r="I857" s="396"/>
      <c r="J857" s="396"/>
      <c r="K857" s="396"/>
      <c r="L857" s="396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</row>
    <row r="858" spans="1:26" ht="21" customHeight="1" x14ac:dyDescent="0.45">
      <c r="A858" s="6"/>
      <c r="B858" s="6"/>
      <c r="C858" s="6"/>
      <c r="D858" s="6"/>
      <c r="E858" s="400"/>
      <c r="F858" s="400"/>
      <c r="G858" s="395"/>
      <c r="H858" s="395"/>
      <c r="I858" s="396"/>
      <c r="J858" s="396"/>
      <c r="K858" s="396"/>
      <c r="L858" s="396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</row>
    <row r="859" spans="1:26" ht="21" customHeight="1" x14ac:dyDescent="0.45">
      <c r="A859" s="6"/>
      <c r="B859" s="6"/>
      <c r="C859" s="6"/>
      <c r="D859" s="6"/>
      <c r="E859" s="400"/>
      <c r="F859" s="400"/>
      <c r="G859" s="395"/>
      <c r="H859" s="395"/>
      <c r="I859" s="396"/>
      <c r="J859" s="396"/>
      <c r="K859" s="396"/>
      <c r="L859" s="396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</row>
    <row r="860" spans="1:26" ht="21" customHeight="1" x14ac:dyDescent="0.45">
      <c r="A860" s="6"/>
      <c r="B860" s="6"/>
      <c r="C860" s="6"/>
      <c r="D860" s="6"/>
      <c r="E860" s="400"/>
      <c r="F860" s="400"/>
      <c r="G860" s="395"/>
      <c r="H860" s="395"/>
      <c r="I860" s="396"/>
      <c r="J860" s="396"/>
      <c r="K860" s="396"/>
      <c r="L860" s="396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</row>
    <row r="861" spans="1:26" ht="21" customHeight="1" x14ac:dyDescent="0.45">
      <c r="A861" s="6"/>
      <c r="B861" s="6"/>
      <c r="C861" s="6"/>
      <c r="D861" s="6"/>
      <c r="E861" s="400"/>
      <c r="F861" s="400"/>
      <c r="G861" s="395"/>
      <c r="H861" s="395"/>
      <c r="I861" s="396"/>
      <c r="J861" s="396"/>
      <c r="K861" s="396"/>
      <c r="L861" s="396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</row>
    <row r="862" spans="1:26" ht="21" customHeight="1" x14ac:dyDescent="0.45">
      <c r="A862" s="6"/>
      <c r="B862" s="6"/>
      <c r="C862" s="6"/>
      <c r="D862" s="6"/>
      <c r="E862" s="400"/>
      <c r="F862" s="400"/>
      <c r="G862" s="395"/>
      <c r="H862" s="395"/>
      <c r="I862" s="396"/>
      <c r="J862" s="396"/>
      <c r="K862" s="396"/>
      <c r="L862" s="396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</row>
    <row r="863" spans="1:26" ht="21" customHeight="1" x14ac:dyDescent="0.45">
      <c r="A863" s="6"/>
      <c r="B863" s="6"/>
      <c r="C863" s="6"/>
      <c r="D863" s="6"/>
      <c r="E863" s="400"/>
      <c r="F863" s="400"/>
      <c r="G863" s="395"/>
      <c r="H863" s="395"/>
      <c r="I863" s="396"/>
      <c r="J863" s="396"/>
      <c r="K863" s="396"/>
      <c r="L863" s="396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</row>
    <row r="864" spans="1:26" ht="21" customHeight="1" x14ac:dyDescent="0.45">
      <c r="A864" s="6"/>
      <c r="B864" s="6"/>
      <c r="C864" s="6"/>
      <c r="D864" s="6"/>
      <c r="E864" s="400"/>
      <c r="F864" s="400"/>
      <c r="G864" s="395"/>
      <c r="H864" s="395"/>
      <c r="I864" s="396"/>
      <c r="J864" s="396"/>
      <c r="K864" s="396"/>
      <c r="L864" s="396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</row>
    <row r="865" spans="1:26" ht="21" customHeight="1" x14ac:dyDescent="0.45">
      <c r="A865" s="6"/>
      <c r="B865" s="6"/>
      <c r="C865" s="6"/>
      <c r="D865" s="6"/>
      <c r="E865" s="400"/>
      <c r="F865" s="400"/>
      <c r="G865" s="395"/>
      <c r="H865" s="395"/>
      <c r="I865" s="396"/>
      <c r="J865" s="396"/>
      <c r="K865" s="396"/>
      <c r="L865" s="396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</row>
    <row r="866" spans="1:26" ht="21" customHeight="1" x14ac:dyDescent="0.45">
      <c r="A866" s="6"/>
      <c r="B866" s="6"/>
      <c r="C866" s="6"/>
      <c r="D866" s="6"/>
      <c r="E866" s="400"/>
      <c r="F866" s="400"/>
      <c r="G866" s="395"/>
      <c r="H866" s="395"/>
      <c r="I866" s="396"/>
      <c r="J866" s="396"/>
      <c r="K866" s="396"/>
      <c r="L866" s="396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</row>
    <row r="867" spans="1:26" ht="21" customHeight="1" x14ac:dyDescent="0.45">
      <c r="A867" s="6"/>
      <c r="B867" s="6"/>
      <c r="C867" s="6"/>
      <c r="D867" s="6"/>
      <c r="E867" s="400"/>
      <c r="F867" s="400"/>
      <c r="G867" s="395"/>
      <c r="H867" s="395"/>
      <c r="I867" s="396"/>
      <c r="J867" s="396"/>
      <c r="K867" s="396"/>
      <c r="L867" s="396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</row>
    <row r="868" spans="1:26" ht="21" customHeight="1" x14ac:dyDescent="0.45">
      <c r="A868" s="6"/>
      <c r="B868" s="6"/>
      <c r="C868" s="6"/>
      <c r="D868" s="6"/>
      <c r="E868" s="400"/>
      <c r="F868" s="400"/>
      <c r="G868" s="395"/>
      <c r="H868" s="395"/>
      <c r="I868" s="396"/>
      <c r="J868" s="396"/>
      <c r="K868" s="396"/>
      <c r="L868" s="396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</row>
    <row r="869" spans="1:26" ht="21" customHeight="1" x14ac:dyDescent="0.45">
      <c r="A869" s="6"/>
      <c r="B869" s="6"/>
      <c r="C869" s="6"/>
      <c r="D869" s="6"/>
      <c r="E869" s="400"/>
      <c r="F869" s="400"/>
      <c r="G869" s="395"/>
      <c r="H869" s="395"/>
      <c r="I869" s="396"/>
      <c r="J869" s="396"/>
      <c r="K869" s="396"/>
      <c r="L869" s="396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</row>
    <row r="870" spans="1:26" ht="21" customHeight="1" x14ac:dyDescent="0.45">
      <c r="A870" s="6"/>
      <c r="B870" s="6"/>
      <c r="C870" s="6"/>
      <c r="D870" s="6"/>
      <c r="E870" s="400"/>
      <c r="F870" s="400"/>
      <c r="G870" s="395"/>
      <c r="H870" s="395"/>
      <c r="I870" s="396"/>
      <c r="J870" s="396"/>
      <c r="K870" s="396"/>
      <c r="L870" s="396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</row>
    <row r="871" spans="1:26" ht="21" customHeight="1" x14ac:dyDescent="0.45">
      <c r="A871" s="6"/>
      <c r="B871" s="6"/>
      <c r="C871" s="6"/>
      <c r="D871" s="6"/>
      <c r="E871" s="400"/>
      <c r="F871" s="400"/>
      <c r="G871" s="395"/>
      <c r="H871" s="395"/>
      <c r="I871" s="396"/>
      <c r="J871" s="396"/>
      <c r="K871" s="396"/>
      <c r="L871" s="396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</row>
    <row r="872" spans="1:26" ht="21" customHeight="1" x14ac:dyDescent="0.45">
      <c r="A872" s="6"/>
      <c r="B872" s="6"/>
      <c r="C872" s="6"/>
      <c r="D872" s="6"/>
      <c r="E872" s="400"/>
      <c r="F872" s="400"/>
      <c r="G872" s="395"/>
      <c r="H872" s="395"/>
      <c r="I872" s="396"/>
      <c r="J872" s="396"/>
      <c r="K872" s="396"/>
      <c r="L872" s="396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</row>
    <row r="873" spans="1:26" ht="21" customHeight="1" x14ac:dyDescent="0.45">
      <c r="A873" s="6"/>
      <c r="B873" s="6"/>
      <c r="C873" s="6"/>
      <c r="D873" s="6"/>
      <c r="E873" s="400"/>
      <c r="F873" s="400"/>
      <c r="G873" s="395"/>
      <c r="H873" s="395"/>
      <c r="I873" s="396"/>
      <c r="J873" s="396"/>
      <c r="K873" s="396"/>
      <c r="L873" s="396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</row>
    <row r="874" spans="1:26" ht="21" customHeight="1" x14ac:dyDescent="0.45">
      <c r="A874" s="6"/>
      <c r="B874" s="6"/>
      <c r="C874" s="6"/>
      <c r="D874" s="6"/>
      <c r="E874" s="400"/>
      <c r="F874" s="400"/>
      <c r="G874" s="395"/>
      <c r="H874" s="395"/>
      <c r="I874" s="396"/>
      <c r="J874" s="396"/>
      <c r="K874" s="396"/>
      <c r="L874" s="396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</row>
    <row r="875" spans="1:26" ht="21" customHeight="1" x14ac:dyDescent="0.45">
      <c r="A875" s="6"/>
      <c r="B875" s="6"/>
      <c r="C875" s="6"/>
      <c r="D875" s="6"/>
      <c r="E875" s="400"/>
      <c r="F875" s="400"/>
      <c r="G875" s="395"/>
      <c r="H875" s="395"/>
      <c r="I875" s="396"/>
      <c r="J875" s="396"/>
      <c r="K875" s="396"/>
      <c r="L875" s="396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</row>
    <row r="876" spans="1:26" ht="21" customHeight="1" x14ac:dyDescent="0.45">
      <c r="A876" s="6"/>
      <c r="B876" s="6"/>
      <c r="C876" s="6"/>
      <c r="D876" s="6"/>
      <c r="E876" s="400"/>
      <c r="F876" s="400"/>
      <c r="G876" s="395"/>
      <c r="H876" s="395"/>
      <c r="I876" s="396"/>
      <c r="J876" s="396"/>
      <c r="K876" s="396"/>
      <c r="L876" s="396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</row>
    <row r="877" spans="1:26" ht="21" customHeight="1" x14ac:dyDescent="0.45">
      <c r="A877" s="6"/>
      <c r="B877" s="6"/>
      <c r="C877" s="6"/>
      <c r="D877" s="6"/>
      <c r="E877" s="400"/>
      <c r="F877" s="400"/>
      <c r="G877" s="395"/>
      <c r="H877" s="395"/>
      <c r="I877" s="396"/>
      <c r="J877" s="396"/>
      <c r="K877" s="396"/>
      <c r="L877" s="396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</row>
    <row r="878" spans="1:26" ht="21" customHeight="1" x14ac:dyDescent="0.45">
      <c r="A878" s="6"/>
      <c r="B878" s="6"/>
      <c r="C878" s="6"/>
      <c r="D878" s="6"/>
      <c r="E878" s="400"/>
      <c r="F878" s="400"/>
      <c r="G878" s="395"/>
      <c r="H878" s="395"/>
      <c r="I878" s="396"/>
      <c r="J878" s="396"/>
      <c r="K878" s="396"/>
      <c r="L878" s="396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</row>
    <row r="879" spans="1:26" ht="21" customHeight="1" x14ac:dyDescent="0.45">
      <c r="A879" s="6"/>
      <c r="B879" s="6"/>
      <c r="C879" s="6"/>
      <c r="D879" s="6"/>
      <c r="E879" s="400"/>
      <c r="F879" s="400"/>
      <c r="G879" s="395"/>
      <c r="H879" s="395"/>
      <c r="I879" s="396"/>
      <c r="J879" s="396"/>
      <c r="K879" s="396"/>
      <c r="L879" s="396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</row>
    <row r="880" spans="1:26" ht="21" customHeight="1" x14ac:dyDescent="0.45">
      <c r="A880" s="6"/>
      <c r="B880" s="6"/>
      <c r="C880" s="6"/>
      <c r="D880" s="6"/>
      <c r="E880" s="400"/>
      <c r="F880" s="400"/>
      <c r="G880" s="395"/>
      <c r="H880" s="395"/>
      <c r="I880" s="396"/>
      <c r="J880" s="396"/>
      <c r="K880" s="396"/>
      <c r="L880" s="396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</row>
    <row r="881" spans="1:26" ht="21" customHeight="1" x14ac:dyDescent="0.45">
      <c r="A881" s="6"/>
      <c r="B881" s="6"/>
      <c r="C881" s="6"/>
      <c r="D881" s="6"/>
      <c r="E881" s="400"/>
      <c r="F881" s="400"/>
      <c r="G881" s="395"/>
      <c r="H881" s="395"/>
      <c r="I881" s="396"/>
      <c r="J881" s="396"/>
      <c r="K881" s="396"/>
      <c r="L881" s="396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</row>
    <row r="882" spans="1:26" ht="21" customHeight="1" x14ac:dyDescent="0.45">
      <c r="A882" s="6"/>
      <c r="B882" s="6"/>
      <c r="C882" s="6"/>
      <c r="D882" s="6"/>
      <c r="E882" s="400"/>
      <c r="F882" s="400"/>
      <c r="G882" s="395"/>
      <c r="H882" s="395"/>
      <c r="I882" s="396"/>
      <c r="J882" s="396"/>
      <c r="K882" s="396"/>
      <c r="L882" s="396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</row>
    <row r="883" spans="1:26" ht="21" customHeight="1" x14ac:dyDescent="0.45">
      <c r="A883" s="6"/>
      <c r="B883" s="6"/>
      <c r="C883" s="6"/>
      <c r="D883" s="6"/>
      <c r="E883" s="400"/>
      <c r="F883" s="400"/>
      <c r="G883" s="395"/>
      <c r="H883" s="395"/>
      <c r="I883" s="396"/>
      <c r="J883" s="396"/>
      <c r="K883" s="396"/>
      <c r="L883" s="396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</row>
    <row r="884" spans="1:26" ht="21" customHeight="1" x14ac:dyDescent="0.45">
      <c r="A884" s="6"/>
      <c r="B884" s="6"/>
      <c r="C884" s="6"/>
      <c r="D884" s="6"/>
      <c r="E884" s="400"/>
      <c r="F884" s="400"/>
      <c r="G884" s="395"/>
      <c r="H884" s="395"/>
      <c r="I884" s="396"/>
      <c r="J884" s="396"/>
      <c r="K884" s="396"/>
      <c r="L884" s="396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</row>
    <row r="885" spans="1:26" ht="21" customHeight="1" x14ac:dyDescent="0.45">
      <c r="A885" s="6"/>
      <c r="B885" s="6"/>
      <c r="C885" s="6"/>
      <c r="D885" s="6"/>
      <c r="E885" s="400"/>
      <c r="F885" s="400"/>
      <c r="G885" s="395"/>
      <c r="H885" s="395"/>
      <c r="I885" s="396"/>
      <c r="J885" s="396"/>
      <c r="K885" s="396"/>
      <c r="L885" s="396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</row>
    <row r="886" spans="1:26" ht="21" customHeight="1" x14ac:dyDescent="0.45">
      <c r="A886" s="6"/>
      <c r="B886" s="6"/>
      <c r="C886" s="6"/>
      <c r="D886" s="6"/>
      <c r="E886" s="400"/>
      <c r="F886" s="400"/>
      <c r="G886" s="395"/>
      <c r="H886" s="395"/>
      <c r="I886" s="396"/>
      <c r="J886" s="396"/>
      <c r="K886" s="396"/>
      <c r="L886" s="396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</row>
    <row r="887" spans="1:26" ht="21" customHeight="1" x14ac:dyDescent="0.45">
      <c r="A887" s="6"/>
      <c r="B887" s="6"/>
      <c r="C887" s="6"/>
      <c r="D887" s="6"/>
      <c r="E887" s="400"/>
      <c r="F887" s="400"/>
      <c r="G887" s="395"/>
      <c r="H887" s="395"/>
      <c r="I887" s="396"/>
      <c r="J887" s="396"/>
      <c r="K887" s="396"/>
      <c r="L887" s="396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</row>
    <row r="888" spans="1:26" ht="21" customHeight="1" x14ac:dyDescent="0.45">
      <c r="A888" s="6"/>
      <c r="B888" s="6"/>
      <c r="C888" s="6"/>
      <c r="D888" s="6"/>
      <c r="E888" s="400"/>
      <c r="F888" s="400"/>
      <c r="G888" s="395"/>
      <c r="H888" s="395"/>
      <c r="I888" s="396"/>
      <c r="J888" s="396"/>
      <c r="K888" s="396"/>
      <c r="L888" s="396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</row>
    <row r="889" spans="1:26" ht="21" customHeight="1" x14ac:dyDescent="0.45">
      <c r="A889" s="6"/>
      <c r="B889" s="6"/>
      <c r="C889" s="6"/>
      <c r="D889" s="6"/>
      <c r="E889" s="400"/>
      <c r="F889" s="400"/>
      <c r="G889" s="395"/>
      <c r="H889" s="395"/>
      <c r="I889" s="396"/>
      <c r="J889" s="396"/>
      <c r="K889" s="396"/>
      <c r="L889" s="396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</row>
    <row r="890" spans="1:26" ht="21" customHeight="1" x14ac:dyDescent="0.45">
      <c r="A890" s="6"/>
      <c r="B890" s="6"/>
      <c r="C890" s="6"/>
      <c r="D890" s="6"/>
      <c r="E890" s="400"/>
      <c r="F890" s="400"/>
      <c r="G890" s="395"/>
      <c r="H890" s="395"/>
      <c r="I890" s="396"/>
      <c r="J890" s="396"/>
      <c r="K890" s="396"/>
      <c r="L890" s="396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</row>
    <row r="891" spans="1:26" ht="21" customHeight="1" x14ac:dyDescent="0.45">
      <c r="A891" s="6"/>
      <c r="B891" s="6"/>
      <c r="C891" s="6"/>
      <c r="D891" s="6"/>
      <c r="E891" s="400"/>
      <c r="F891" s="400"/>
      <c r="G891" s="395"/>
      <c r="H891" s="395"/>
      <c r="I891" s="396"/>
      <c r="J891" s="396"/>
      <c r="K891" s="396"/>
      <c r="L891" s="396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</row>
    <row r="892" spans="1:26" ht="21" customHeight="1" x14ac:dyDescent="0.45">
      <c r="A892" s="6"/>
      <c r="B892" s="6"/>
      <c r="C892" s="6"/>
      <c r="D892" s="6"/>
      <c r="E892" s="400"/>
      <c r="F892" s="400"/>
      <c r="G892" s="395"/>
      <c r="H892" s="395"/>
      <c r="I892" s="396"/>
      <c r="J892" s="396"/>
      <c r="K892" s="396"/>
      <c r="L892" s="396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</row>
    <row r="893" spans="1:26" ht="21" customHeight="1" x14ac:dyDescent="0.45">
      <c r="A893" s="6"/>
      <c r="B893" s="6"/>
      <c r="C893" s="6"/>
      <c r="D893" s="6"/>
      <c r="E893" s="400"/>
      <c r="F893" s="400"/>
      <c r="G893" s="395"/>
      <c r="H893" s="395"/>
      <c r="I893" s="396"/>
      <c r="J893" s="396"/>
      <c r="K893" s="396"/>
      <c r="L893" s="396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</row>
    <row r="894" spans="1:26" ht="21" customHeight="1" x14ac:dyDescent="0.45">
      <c r="A894" s="6"/>
      <c r="B894" s="6"/>
      <c r="C894" s="6"/>
      <c r="D894" s="6"/>
      <c r="E894" s="400"/>
      <c r="F894" s="400"/>
      <c r="G894" s="395"/>
      <c r="H894" s="395"/>
      <c r="I894" s="396"/>
      <c r="J894" s="396"/>
      <c r="K894" s="396"/>
      <c r="L894" s="396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</row>
    <row r="895" spans="1:26" ht="21" customHeight="1" x14ac:dyDescent="0.45">
      <c r="A895" s="6"/>
      <c r="B895" s="6"/>
      <c r="C895" s="6"/>
      <c r="D895" s="6"/>
      <c r="E895" s="400"/>
      <c r="F895" s="400"/>
      <c r="G895" s="395"/>
      <c r="H895" s="395"/>
      <c r="I895" s="396"/>
      <c r="J895" s="396"/>
      <c r="K895" s="396"/>
      <c r="L895" s="396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</row>
    <row r="896" spans="1:26" ht="21" customHeight="1" x14ac:dyDescent="0.45">
      <c r="A896" s="6"/>
      <c r="B896" s="6"/>
      <c r="C896" s="6"/>
      <c r="D896" s="6"/>
      <c r="E896" s="400"/>
      <c r="F896" s="400"/>
      <c r="G896" s="395"/>
      <c r="H896" s="395"/>
      <c r="I896" s="396"/>
      <c r="J896" s="396"/>
      <c r="K896" s="396"/>
      <c r="L896" s="396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</row>
    <row r="897" spans="1:26" ht="21" customHeight="1" x14ac:dyDescent="0.45">
      <c r="A897" s="6"/>
      <c r="B897" s="6"/>
      <c r="C897" s="6"/>
      <c r="D897" s="6"/>
      <c r="E897" s="400"/>
      <c r="F897" s="400"/>
      <c r="G897" s="395"/>
      <c r="H897" s="395"/>
      <c r="I897" s="396"/>
      <c r="J897" s="396"/>
      <c r="K897" s="396"/>
      <c r="L897" s="396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</row>
    <row r="898" spans="1:26" ht="21" customHeight="1" x14ac:dyDescent="0.45">
      <c r="A898" s="6"/>
      <c r="B898" s="6"/>
      <c r="C898" s="6"/>
      <c r="D898" s="6"/>
      <c r="E898" s="400"/>
      <c r="F898" s="400"/>
      <c r="G898" s="395"/>
      <c r="H898" s="395"/>
      <c r="I898" s="396"/>
      <c r="J898" s="396"/>
      <c r="K898" s="396"/>
      <c r="L898" s="396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</row>
    <row r="899" spans="1:26" ht="21" customHeight="1" x14ac:dyDescent="0.45">
      <c r="A899" s="6"/>
      <c r="B899" s="6"/>
      <c r="C899" s="6"/>
      <c r="D899" s="6"/>
      <c r="E899" s="400"/>
      <c r="F899" s="400"/>
      <c r="G899" s="395"/>
      <c r="H899" s="395"/>
      <c r="I899" s="396"/>
      <c r="J899" s="396"/>
      <c r="K899" s="396"/>
      <c r="L899" s="396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</row>
    <row r="900" spans="1:26" ht="21" customHeight="1" x14ac:dyDescent="0.45">
      <c r="A900" s="6"/>
      <c r="B900" s="6"/>
      <c r="C900" s="6"/>
      <c r="D900" s="6"/>
      <c r="E900" s="400"/>
      <c r="F900" s="400"/>
      <c r="G900" s="395"/>
      <c r="H900" s="395"/>
      <c r="I900" s="396"/>
      <c r="J900" s="396"/>
      <c r="K900" s="396"/>
      <c r="L900" s="396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</row>
    <row r="901" spans="1:26" ht="21" customHeight="1" x14ac:dyDescent="0.45">
      <c r="A901" s="6"/>
      <c r="B901" s="6"/>
      <c r="C901" s="6"/>
      <c r="D901" s="6"/>
      <c r="E901" s="400"/>
      <c r="F901" s="400"/>
      <c r="G901" s="395"/>
      <c r="H901" s="395"/>
      <c r="I901" s="396"/>
      <c r="J901" s="396"/>
      <c r="K901" s="396"/>
      <c r="L901" s="396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</row>
    <row r="902" spans="1:26" ht="21" customHeight="1" x14ac:dyDescent="0.45">
      <c r="A902" s="6"/>
      <c r="B902" s="6"/>
      <c r="C902" s="6"/>
      <c r="D902" s="6"/>
      <c r="E902" s="400"/>
      <c r="F902" s="400"/>
      <c r="G902" s="395"/>
      <c r="H902" s="395"/>
      <c r="I902" s="396"/>
      <c r="J902" s="396"/>
      <c r="K902" s="396"/>
      <c r="L902" s="396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</row>
    <row r="903" spans="1:26" ht="21" customHeight="1" x14ac:dyDescent="0.45">
      <c r="A903" s="6"/>
      <c r="B903" s="6"/>
      <c r="C903" s="6"/>
      <c r="D903" s="6"/>
      <c r="E903" s="400"/>
      <c r="F903" s="400"/>
      <c r="G903" s="395"/>
      <c r="H903" s="395"/>
      <c r="I903" s="396"/>
      <c r="J903" s="396"/>
      <c r="K903" s="396"/>
      <c r="L903" s="396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</row>
    <row r="904" spans="1:26" ht="21" customHeight="1" x14ac:dyDescent="0.45">
      <c r="A904" s="6"/>
      <c r="B904" s="6"/>
      <c r="C904" s="6"/>
      <c r="D904" s="6"/>
      <c r="E904" s="400"/>
      <c r="F904" s="400"/>
      <c r="G904" s="395"/>
      <c r="H904" s="395"/>
      <c r="I904" s="396"/>
      <c r="J904" s="396"/>
      <c r="K904" s="396"/>
      <c r="L904" s="396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</row>
    <row r="905" spans="1:26" ht="21" customHeight="1" x14ac:dyDescent="0.45">
      <c r="A905" s="6"/>
      <c r="B905" s="6"/>
      <c r="C905" s="6"/>
      <c r="D905" s="6"/>
      <c r="E905" s="400"/>
      <c r="F905" s="400"/>
      <c r="G905" s="395"/>
      <c r="H905" s="395"/>
      <c r="I905" s="396"/>
      <c r="J905" s="396"/>
      <c r="K905" s="396"/>
      <c r="L905" s="396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</row>
    <row r="906" spans="1:26" ht="21" customHeight="1" x14ac:dyDescent="0.45">
      <c r="A906" s="6"/>
      <c r="B906" s="6"/>
      <c r="C906" s="6"/>
      <c r="D906" s="6"/>
      <c r="E906" s="400"/>
      <c r="F906" s="400"/>
      <c r="G906" s="395"/>
      <c r="H906" s="395"/>
      <c r="I906" s="396"/>
      <c r="J906" s="396"/>
      <c r="K906" s="396"/>
      <c r="L906" s="396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</row>
    <row r="907" spans="1:26" ht="21" customHeight="1" x14ac:dyDescent="0.45">
      <c r="A907" s="6"/>
      <c r="B907" s="6"/>
      <c r="C907" s="6"/>
      <c r="D907" s="6"/>
      <c r="E907" s="400"/>
      <c r="F907" s="400"/>
      <c r="G907" s="395"/>
      <c r="H907" s="395"/>
      <c r="I907" s="396"/>
      <c r="J907" s="396"/>
      <c r="K907" s="396"/>
      <c r="L907" s="396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</row>
    <row r="908" spans="1:26" ht="21" customHeight="1" x14ac:dyDescent="0.45">
      <c r="A908" s="6"/>
      <c r="B908" s="6"/>
      <c r="C908" s="6"/>
      <c r="D908" s="6"/>
      <c r="E908" s="400"/>
      <c r="F908" s="400"/>
      <c r="G908" s="395"/>
      <c r="H908" s="395"/>
      <c r="I908" s="396"/>
      <c r="J908" s="396"/>
      <c r="K908" s="396"/>
      <c r="L908" s="396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</row>
    <row r="909" spans="1:26" ht="21" customHeight="1" x14ac:dyDescent="0.45">
      <c r="A909" s="6"/>
      <c r="B909" s="6"/>
      <c r="C909" s="6"/>
      <c r="D909" s="6"/>
      <c r="E909" s="400"/>
      <c r="F909" s="400"/>
      <c r="G909" s="395"/>
      <c r="H909" s="395"/>
      <c r="I909" s="396"/>
      <c r="J909" s="396"/>
      <c r="K909" s="396"/>
      <c r="L909" s="396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</row>
    <row r="910" spans="1:26" ht="21" customHeight="1" x14ac:dyDescent="0.45">
      <c r="A910" s="6"/>
      <c r="B910" s="6"/>
      <c r="C910" s="6"/>
      <c r="D910" s="6"/>
      <c r="E910" s="400"/>
      <c r="F910" s="400"/>
      <c r="G910" s="395"/>
      <c r="H910" s="395"/>
      <c r="I910" s="396"/>
      <c r="J910" s="396"/>
      <c r="K910" s="396"/>
      <c r="L910" s="396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</row>
    <row r="911" spans="1:26" ht="21" customHeight="1" x14ac:dyDescent="0.45">
      <c r="A911" s="6"/>
      <c r="B911" s="6"/>
      <c r="C911" s="6"/>
      <c r="D911" s="6"/>
      <c r="E911" s="400"/>
      <c r="F911" s="400"/>
      <c r="G911" s="395"/>
      <c r="H911" s="395"/>
      <c r="I911" s="396"/>
      <c r="J911" s="396"/>
      <c r="K911" s="396"/>
      <c r="L911" s="396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</row>
    <row r="912" spans="1:26" ht="21" customHeight="1" x14ac:dyDescent="0.45">
      <c r="A912" s="6"/>
      <c r="B912" s="6"/>
      <c r="C912" s="6"/>
      <c r="D912" s="6"/>
      <c r="E912" s="400"/>
      <c r="F912" s="400"/>
      <c r="G912" s="395"/>
      <c r="H912" s="395"/>
      <c r="I912" s="396"/>
      <c r="J912" s="396"/>
      <c r="K912" s="396"/>
      <c r="L912" s="396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</row>
    <row r="913" spans="1:26" ht="21" customHeight="1" x14ac:dyDescent="0.45">
      <c r="A913" s="6"/>
      <c r="B913" s="6"/>
      <c r="C913" s="6"/>
      <c r="D913" s="6"/>
      <c r="E913" s="400"/>
      <c r="F913" s="400"/>
      <c r="G913" s="395"/>
      <c r="H913" s="395"/>
      <c r="I913" s="396"/>
      <c r="J913" s="396"/>
      <c r="K913" s="396"/>
      <c r="L913" s="396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</row>
    <row r="914" spans="1:26" ht="21" customHeight="1" x14ac:dyDescent="0.45">
      <c r="A914" s="6"/>
      <c r="B914" s="6"/>
      <c r="C914" s="6"/>
      <c r="D914" s="6"/>
      <c r="E914" s="400"/>
      <c r="F914" s="400"/>
      <c r="G914" s="395"/>
      <c r="H914" s="395"/>
      <c r="I914" s="396"/>
      <c r="J914" s="396"/>
      <c r="K914" s="396"/>
      <c r="L914" s="396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</row>
    <row r="915" spans="1:26" ht="21" customHeight="1" x14ac:dyDescent="0.45">
      <c r="A915" s="6"/>
      <c r="B915" s="6"/>
      <c r="C915" s="6"/>
      <c r="D915" s="6"/>
      <c r="E915" s="400"/>
      <c r="F915" s="400"/>
      <c r="G915" s="395"/>
      <c r="H915" s="395"/>
      <c r="I915" s="396"/>
      <c r="J915" s="396"/>
      <c r="K915" s="396"/>
      <c r="L915" s="396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</row>
    <row r="916" spans="1:26" ht="21" customHeight="1" x14ac:dyDescent="0.45">
      <c r="A916" s="6"/>
      <c r="B916" s="6"/>
      <c r="C916" s="6"/>
      <c r="D916" s="6"/>
      <c r="E916" s="400"/>
      <c r="F916" s="400"/>
      <c r="G916" s="395"/>
      <c r="H916" s="395"/>
      <c r="I916" s="396"/>
      <c r="J916" s="396"/>
      <c r="K916" s="396"/>
      <c r="L916" s="396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</row>
    <row r="917" spans="1:26" ht="21" customHeight="1" x14ac:dyDescent="0.45">
      <c r="A917" s="6"/>
      <c r="B917" s="6"/>
      <c r="C917" s="6"/>
      <c r="D917" s="6"/>
      <c r="E917" s="400"/>
      <c r="F917" s="400"/>
      <c r="G917" s="395"/>
      <c r="H917" s="395"/>
      <c r="I917" s="396"/>
      <c r="J917" s="396"/>
      <c r="K917" s="396"/>
      <c r="L917" s="396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</row>
    <row r="918" spans="1:26" ht="21" customHeight="1" x14ac:dyDescent="0.45">
      <c r="A918" s="6"/>
      <c r="B918" s="6"/>
      <c r="C918" s="6"/>
      <c r="D918" s="6"/>
      <c r="E918" s="400"/>
      <c r="F918" s="400"/>
      <c r="G918" s="395"/>
      <c r="H918" s="395"/>
      <c r="I918" s="396"/>
      <c r="J918" s="396"/>
      <c r="K918" s="396"/>
      <c r="L918" s="396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</row>
    <row r="919" spans="1:26" ht="21" customHeight="1" x14ac:dyDescent="0.45">
      <c r="A919" s="6"/>
      <c r="B919" s="6"/>
      <c r="C919" s="6"/>
      <c r="D919" s="6"/>
      <c r="E919" s="400"/>
      <c r="F919" s="400"/>
      <c r="G919" s="395"/>
      <c r="H919" s="395"/>
      <c r="I919" s="396"/>
      <c r="J919" s="396"/>
      <c r="K919" s="396"/>
      <c r="L919" s="396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</row>
    <row r="920" spans="1:26" ht="21" customHeight="1" x14ac:dyDescent="0.45">
      <c r="A920" s="6"/>
      <c r="B920" s="6"/>
      <c r="C920" s="6"/>
      <c r="D920" s="6"/>
      <c r="E920" s="400"/>
      <c r="F920" s="400"/>
      <c r="G920" s="395"/>
      <c r="H920" s="395"/>
      <c r="I920" s="396"/>
      <c r="J920" s="396"/>
      <c r="K920" s="396"/>
      <c r="L920" s="396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</row>
    <row r="921" spans="1:26" ht="21" customHeight="1" x14ac:dyDescent="0.45">
      <c r="A921" s="6"/>
      <c r="B921" s="6"/>
      <c r="C921" s="6"/>
      <c r="D921" s="6"/>
      <c r="E921" s="400"/>
      <c r="F921" s="400"/>
      <c r="G921" s="395"/>
      <c r="H921" s="395"/>
      <c r="I921" s="396"/>
      <c r="J921" s="396"/>
      <c r="K921" s="396"/>
      <c r="L921" s="396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</row>
    <row r="922" spans="1:26" ht="21" customHeight="1" x14ac:dyDescent="0.45">
      <c r="A922" s="6"/>
      <c r="B922" s="6"/>
      <c r="C922" s="6"/>
      <c r="D922" s="6"/>
      <c r="E922" s="400"/>
      <c r="F922" s="400"/>
      <c r="G922" s="395"/>
      <c r="H922" s="395"/>
      <c r="I922" s="396"/>
      <c r="J922" s="396"/>
      <c r="K922" s="396"/>
      <c r="L922" s="396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</row>
    <row r="923" spans="1:26" ht="21" customHeight="1" x14ac:dyDescent="0.45">
      <c r="A923" s="6"/>
      <c r="B923" s="6"/>
      <c r="C923" s="6"/>
      <c r="D923" s="6"/>
      <c r="E923" s="400"/>
      <c r="F923" s="400"/>
      <c r="G923" s="395"/>
      <c r="H923" s="395"/>
      <c r="I923" s="396"/>
      <c r="J923" s="396"/>
      <c r="K923" s="396"/>
      <c r="L923" s="396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</row>
    <row r="924" spans="1:26" ht="21" customHeight="1" x14ac:dyDescent="0.45">
      <c r="A924" s="6"/>
      <c r="B924" s="6"/>
      <c r="C924" s="6"/>
      <c r="D924" s="6"/>
      <c r="E924" s="400"/>
      <c r="F924" s="400"/>
      <c r="G924" s="395"/>
      <c r="H924" s="395"/>
      <c r="I924" s="396"/>
      <c r="J924" s="396"/>
      <c r="K924" s="396"/>
      <c r="L924" s="396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</row>
    <row r="925" spans="1:26" ht="21" customHeight="1" x14ac:dyDescent="0.45">
      <c r="A925" s="6"/>
      <c r="B925" s="6"/>
      <c r="C925" s="6"/>
      <c r="D925" s="6"/>
      <c r="E925" s="400"/>
      <c r="F925" s="400"/>
      <c r="G925" s="395"/>
      <c r="H925" s="395"/>
      <c r="I925" s="396"/>
      <c r="J925" s="396"/>
      <c r="K925" s="396"/>
      <c r="L925" s="396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</row>
    <row r="926" spans="1:26" ht="21" customHeight="1" x14ac:dyDescent="0.45">
      <c r="A926" s="6"/>
      <c r="B926" s="6"/>
      <c r="C926" s="6"/>
      <c r="D926" s="6"/>
      <c r="E926" s="400"/>
      <c r="F926" s="400"/>
      <c r="G926" s="395"/>
      <c r="H926" s="395"/>
      <c r="I926" s="396"/>
      <c r="J926" s="396"/>
      <c r="K926" s="396"/>
      <c r="L926" s="396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</row>
    <row r="927" spans="1:26" ht="21" customHeight="1" x14ac:dyDescent="0.45">
      <c r="A927" s="6"/>
      <c r="B927" s="6"/>
      <c r="C927" s="6"/>
      <c r="D927" s="6"/>
      <c r="E927" s="400"/>
      <c r="F927" s="400"/>
      <c r="G927" s="395"/>
      <c r="H927" s="395"/>
      <c r="I927" s="396"/>
      <c r="J927" s="396"/>
      <c r="K927" s="396"/>
      <c r="L927" s="396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</row>
    <row r="928" spans="1:26" ht="21" customHeight="1" x14ac:dyDescent="0.45">
      <c r="A928" s="6"/>
      <c r="B928" s="6"/>
      <c r="C928" s="6"/>
      <c r="D928" s="6"/>
      <c r="E928" s="400"/>
      <c r="F928" s="400"/>
      <c r="G928" s="395"/>
      <c r="H928" s="395"/>
      <c r="I928" s="396"/>
      <c r="J928" s="396"/>
      <c r="K928" s="396"/>
      <c r="L928" s="396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</row>
    <row r="929" spans="1:26" ht="21" customHeight="1" x14ac:dyDescent="0.45">
      <c r="A929" s="6"/>
      <c r="B929" s="6"/>
      <c r="C929" s="6"/>
      <c r="D929" s="6"/>
      <c r="E929" s="400"/>
      <c r="F929" s="400"/>
      <c r="G929" s="395"/>
      <c r="H929" s="395"/>
      <c r="I929" s="396"/>
      <c r="J929" s="396"/>
      <c r="K929" s="396"/>
      <c r="L929" s="396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</row>
    <row r="930" spans="1:26" ht="21" customHeight="1" x14ac:dyDescent="0.45">
      <c r="A930" s="6"/>
      <c r="B930" s="6"/>
      <c r="C930" s="6"/>
      <c r="D930" s="6"/>
      <c r="E930" s="400"/>
      <c r="F930" s="400"/>
      <c r="G930" s="395"/>
      <c r="H930" s="395"/>
      <c r="I930" s="396"/>
      <c r="J930" s="396"/>
      <c r="K930" s="396"/>
      <c r="L930" s="396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</row>
    <row r="931" spans="1:26" ht="21" customHeight="1" x14ac:dyDescent="0.45">
      <c r="A931" s="6"/>
      <c r="B931" s="6"/>
      <c r="C931" s="6"/>
      <c r="D931" s="6"/>
      <c r="E931" s="400"/>
      <c r="F931" s="400"/>
      <c r="G931" s="395"/>
      <c r="H931" s="395"/>
      <c r="I931" s="396"/>
      <c r="J931" s="396"/>
      <c r="K931" s="396"/>
      <c r="L931" s="396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</row>
    <row r="932" spans="1:26" ht="21" customHeight="1" x14ac:dyDescent="0.45">
      <c r="A932" s="6"/>
      <c r="B932" s="6"/>
      <c r="C932" s="6"/>
      <c r="D932" s="6"/>
      <c r="E932" s="400"/>
      <c r="F932" s="400"/>
      <c r="G932" s="395"/>
      <c r="H932" s="395"/>
      <c r="I932" s="396"/>
      <c r="J932" s="396"/>
      <c r="K932" s="396"/>
      <c r="L932" s="396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</row>
    <row r="933" spans="1:26" ht="21" customHeight="1" x14ac:dyDescent="0.45">
      <c r="A933" s="6"/>
      <c r="B933" s="6"/>
      <c r="C933" s="6"/>
      <c r="D933" s="6"/>
      <c r="E933" s="400"/>
      <c r="F933" s="400"/>
      <c r="G933" s="395"/>
      <c r="H933" s="395"/>
      <c r="I933" s="396"/>
      <c r="J933" s="396"/>
      <c r="K933" s="396"/>
      <c r="L933" s="396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</row>
    <row r="934" spans="1:26" ht="21" customHeight="1" x14ac:dyDescent="0.45">
      <c r="A934" s="6"/>
      <c r="B934" s="6"/>
      <c r="C934" s="6"/>
      <c r="D934" s="6"/>
      <c r="E934" s="400"/>
      <c r="F934" s="400"/>
      <c r="G934" s="395"/>
      <c r="H934" s="395"/>
      <c r="I934" s="396"/>
      <c r="J934" s="396"/>
      <c r="K934" s="396"/>
      <c r="L934" s="396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</row>
    <row r="935" spans="1:26" ht="21" customHeight="1" x14ac:dyDescent="0.45">
      <c r="A935" s="6"/>
      <c r="B935" s="6"/>
      <c r="C935" s="6"/>
      <c r="D935" s="6"/>
      <c r="E935" s="400"/>
      <c r="F935" s="400"/>
      <c r="G935" s="395"/>
      <c r="H935" s="395"/>
      <c r="I935" s="396"/>
      <c r="J935" s="396"/>
      <c r="K935" s="396"/>
      <c r="L935" s="396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</row>
    <row r="936" spans="1:26" ht="21" customHeight="1" x14ac:dyDescent="0.45">
      <c r="A936" s="6"/>
      <c r="B936" s="6"/>
      <c r="C936" s="6"/>
      <c r="D936" s="6"/>
      <c r="E936" s="400"/>
      <c r="F936" s="400"/>
      <c r="G936" s="395"/>
      <c r="H936" s="395"/>
      <c r="I936" s="396"/>
      <c r="J936" s="396"/>
      <c r="K936" s="396"/>
      <c r="L936" s="396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</row>
    <row r="937" spans="1:26" ht="21" customHeight="1" x14ac:dyDescent="0.45">
      <c r="A937" s="6"/>
      <c r="B937" s="6"/>
      <c r="C937" s="6"/>
      <c r="D937" s="6"/>
      <c r="E937" s="400"/>
      <c r="F937" s="400"/>
      <c r="G937" s="395"/>
      <c r="H937" s="395"/>
      <c r="I937" s="396"/>
      <c r="J937" s="396"/>
      <c r="K937" s="396"/>
      <c r="L937" s="396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</row>
    <row r="938" spans="1:26" ht="21" customHeight="1" x14ac:dyDescent="0.45">
      <c r="A938" s="6"/>
      <c r="B938" s="6"/>
      <c r="C938" s="6"/>
      <c r="D938" s="6"/>
      <c r="E938" s="400"/>
      <c r="F938" s="400"/>
      <c r="G938" s="395"/>
      <c r="H938" s="395"/>
      <c r="I938" s="396"/>
      <c r="J938" s="396"/>
      <c r="K938" s="396"/>
      <c r="L938" s="396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</row>
    <row r="939" spans="1:26" ht="21" customHeight="1" x14ac:dyDescent="0.45">
      <c r="A939" s="6"/>
      <c r="B939" s="6"/>
      <c r="C939" s="6"/>
      <c r="D939" s="6"/>
      <c r="E939" s="400"/>
      <c r="F939" s="400"/>
      <c r="G939" s="395"/>
      <c r="H939" s="395"/>
      <c r="I939" s="396"/>
      <c r="J939" s="396"/>
      <c r="K939" s="396"/>
      <c r="L939" s="396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</row>
    <row r="940" spans="1:26" ht="21" customHeight="1" x14ac:dyDescent="0.45">
      <c r="A940" s="6"/>
      <c r="B940" s="6"/>
      <c r="C940" s="6"/>
      <c r="D940" s="6"/>
      <c r="E940" s="400"/>
      <c r="F940" s="400"/>
      <c r="G940" s="395"/>
      <c r="H940" s="395"/>
      <c r="I940" s="396"/>
      <c r="J940" s="396"/>
      <c r="K940" s="396"/>
      <c r="L940" s="396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</row>
    <row r="941" spans="1:26" ht="21" customHeight="1" x14ac:dyDescent="0.45">
      <c r="A941" s="6"/>
      <c r="B941" s="6"/>
      <c r="C941" s="6"/>
      <c r="D941" s="6"/>
      <c r="E941" s="400"/>
      <c r="F941" s="400"/>
      <c r="G941" s="395"/>
      <c r="H941" s="395"/>
      <c r="I941" s="396"/>
      <c r="J941" s="396"/>
      <c r="K941" s="396"/>
      <c r="L941" s="396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</row>
    <row r="942" spans="1:26" ht="21" customHeight="1" x14ac:dyDescent="0.45">
      <c r="A942" s="6"/>
      <c r="B942" s="6"/>
      <c r="C942" s="6"/>
      <c r="D942" s="6"/>
      <c r="E942" s="400"/>
      <c r="F942" s="400"/>
      <c r="G942" s="395"/>
      <c r="H942" s="395"/>
      <c r="I942" s="396"/>
      <c r="J942" s="396"/>
      <c r="K942" s="396"/>
      <c r="L942" s="396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</row>
    <row r="943" spans="1:26" ht="21" customHeight="1" x14ac:dyDescent="0.45">
      <c r="A943" s="6"/>
      <c r="B943" s="6"/>
      <c r="C943" s="6"/>
      <c r="D943" s="6"/>
      <c r="E943" s="400"/>
      <c r="F943" s="400"/>
      <c r="G943" s="395"/>
      <c r="H943" s="395"/>
      <c r="I943" s="396"/>
      <c r="J943" s="396"/>
      <c r="K943" s="396"/>
      <c r="L943" s="396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</row>
    <row r="944" spans="1:26" ht="21" customHeight="1" x14ac:dyDescent="0.45">
      <c r="A944" s="6"/>
      <c r="B944" s="6"/>
      <c r="C944" s="6"/>
      <c r="D944" s="6"/>
      <c r="E944" s="400"/>
      <c r="F944" s="400"/>
      <c r="G944" s="395"/>
      <c r="H944" s="395"/>
      <c r="I944" s="396"/>
      <c r="J944" s="396"/>
      <c r="K944" s="396"/>
      <c r="L944" s="396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</row>
    <row r="945" spans="1:26" ht="21" customHeight="1" x14ac:dyDescent="0.45">
      <c r="A945" s="6"/>
      <c r="B945" s="6"/>
      <c r="C945" s="6"/>
      <c r="D945" s="6"/>
      <c r="E945" s="400"/>
      <c r="F945" s="400"/>
      <c r="G945" s="395"/>
      <c r="H945" s="395"/>
      <c r="I945" s="396"/>
      <c r="J945" s="396"/>
      <c r="K945" s="396"/>
      <c r="L945" s="396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</row>
    <row r="946" spans="1:26" ht="21" customHeight="1" x14ac:dyDescent="0.45">
      <c r="A946" s="6"/>
      <c r="B946" s="6"/>
      <c r="C946" s="6"/>
      <c r="D946" s="6"/>
      <c r="E946" s="400"/>
      <c r="F946" s="400"/>
      <c r="G946" s="395"/>
      <c r="H946" s="395"/>
      <c r="I946" s="396"/>
      <c r="J946" s="396"/>
      <c r="K946" s="396"/>
      <c r="L946" s="396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</row>
    <row r="947" spans="1:26" ht="21" customHeight="1" x14ac:dyDescent="0.45">
      <c r="A947" s="6"/>
      <c r="B947" s="6"/>
      <c r="C947" s="6"/>
      <c r="D947" s="6"/>
      <c r="E947" s="400"/>
      <c r="F947" s="400"/>
      <c r="G947" s="395"/>
      <c r="H947" s="395"/>
      <c r="I947" s="396"/>
      <c r="J947" s="396"/>
      <c r="K947" s="396"/>
      <c r="L947" s="396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</row>
    <row r="948" spans="1:26" ht="21" customHeight="1" x14ac:dyDescent="0.45">
      <c r="A948" s="6"/>
      <c r="B948" s="6"/>
      <c r="C948" s="6"/>
      <c r="D948" s="6"/>
      <c r="E948" s="400"/>
      <c r="F948" s="400"/>
      <c r="G948" s="395"/>
      <c r="H948" s="395"/>
      <c r="I948" s="396"/>
      <c r="J948" s="396"/>
      <c r="K948" s="396"/>
      <c r="L948" s="396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</row>
    <row r="949" spans="1:26" ht="21" customHeight="1" x14ac:dyDescent="0.45">
      <c r="A949" s="6"/>
      <c r="B949" s="6"/>
      <c r="C949" s="6"/>
      <c r="D949" s="6"/>
      <c r="E949" s="400"/>
      <c r="F949" s="400"/>
      <c r="G949" s="395"/>
      <c r="H949" s="395"/>
      <c r="I949" s="396"/>
      <c r="J949" s="396"/>
      <c r="K949" s="396"/>
      <c r="L949" s="396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</row>
    <row r="950" spans="1:26" ht="21" customHeight="1" x14ac:dyDescent="0.45">
      <c r="A950" s="6"/>
      <c r="B950" s="6"/>
      <c r="C950" s="6"/>
      <c r="D950" s="6"/>
      <c r="E950" s="400"/>
      <c r="F950" s="400"/>
      <c r="G950" s="395"/>
      <c r="H950" s="395"/>
      <c r="I950" s="396"/>
      <c r="J950" s="396"/>
      <c r="K950" s="396"/>
      <c r="L950" s="396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</row>
    <row r="951" spans="1:26" ht="21" customHeight="1" x14ac:dyDescent="0.45">
      <c r="A951" s="6"/>
      <c r="B951" s="6"/>
      <c r="C951" s="6"/>
      <c r="D951" s="6"/>
      <c r="E951" s="400"/>
      <c r="F951" s="400"/>
      <c r="G951" s="395"/>
      <c r="H951" s="395"/>
      <c r="I951" s="396"/>
      <c r="J951" s="396"/>
      <c r="K951" s="396"/>
      <c r="L951" s="396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</row>
    <row r="952" spans="1:26" ht="21" customHeight="1" x14ac:dyDescent="0.45">
      <c r="A952" s="6"/>
      <c r="B952" s="6"/>
      <c r="C952" s="6"/>
      <c r="D952" s="6"/>
      <c r="E952" s="400"/>
      <c r="F952" s="400"/>
      <c r="G952" s="395"/>
      <c r="H952" s="395"/>
      <c r="I952" s="396"/>
      <c r="J952" s="396"/>
      <c r="K952" s="396"/>
      <c r="L952" s="396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</row>
    <row r="953" spans="1:26" ht="21" customHeight="1" x14ac:dyDescent="0.45">
      <c r="A953" s="6"/>
      <c r="B953" s="6"/>
      <c r="C953" s="6"/>
      <c r="D953" s="6"/>
      <c r="E953" s="400"/>
      <c r="F953" s="400"/>
      <c r="G953" s="395"/>
      <c r="H953" s="395"/>
      <c r="I953" s="396"/>
      <c r="J953" s="396"/>
      <c r="K953" s="396"/>
      <c r="L953" s="396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</row>
    <row r="954" spans="1:26" ht="21" customHeight="1" x14ac:dyDescent="0.45">
      <c r="A954" s="6"/>
      <c r="B954" s="6"/>
      <c r="C954" s="6"/>
      <c r="D954" s="6"/>
      <c r="E954" s="400"/>
      <c r="F954" s="400"/>
      <c r="G954" s="395"/>
      <c r="H954" s="395"/>
      <c r="I954" s="396"/>
      <c r="J954" s="396"/>
      <c r="K954" s="396"/>
      <c r="L954" s="396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</row>
    <row r="955" spans="1:26" ht="21" customHeight="1" x14ac:dyDescent="0.45">
      <c r="A955" s="6"/>
      <c r="B955" s="6"/>
      <c r="C955" s="6"/>
      <c r="D955" s="6"/>
      <c r="E955" s="400"/>
      <c r="F955" s="400"/>
      <c r="G955" s="395"/>
      <c r="H955" s="395"/>
      <c r="I955" s="396"/>
      <c r="J955" s="396"/>
      <c r="K955" s="396"/>
      <c r="L955" s="396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</row>
    <row r="956" spans="1:26" ht="21" customHeight="1" x14ac:dyDescent="0.45">
      <c r="A956" s="6"/>
      <c r="B956" s="6"/>
      <c r="C956" s="6"/>
      <c r="D956" s="6"/>
      <c r="E956" s="400"/>
      <c r="F956" s="400"/>
      <c r="G956" s="395"/>
      <c r="H956" s="395"/>
      <c r="I956" s="396"/>
      <c r="J956" s="396"/>
      <c r="K956" s="396"/>
      <c r="L956" s="396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</row>
    <row r="957" spans="1:26" ht="21" customHeight="1" x14ac:dyDescent="0.45">
      <c r="A957" s="6"/>
      <c r="B957" s="6"/>
      <c r="C957" s="6"/>
      <c r="D957" s="6"/>
      <c r="E957" s="400"/>
      <c r="F957" s="400"/>
      <c r="G957" s="395"/>
      <c r="H957" s="395"/>
      <c r="I957" s="396"/>
      <c r="J957" s="396"/>
      <c r="K957" s="396"/>
      <c r="L957" s="396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</row>
    <row r="958" spans="1:26" ht="21" customHeight="1" x14ac:dyDescent="0.45">
      <c r="A958" s="6"/>
      <c r="B958" s="6"/>
      <c r="C958" s="6"/>
      <c r="D958" s="6"/>
      <c r="E958" s="400"/>
      <c r="F958" s="400"/>
      <c r="G958" s="395"/>
      <c r="H958" s="395"/>
      <c r="I958" s="396"/>
      <c r="J958" s="396"/>
      <c r="K958" s="396"/>
      <c r="L958" s="396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</row>
    <row r="959" spans="1:26" ht="21" customHeight="1" x14ac:dyDescent="0.45">
      <c r="A959" s="6"/>
      <c r="B959" s="6"/>
      <c r="C959" s="6"/>
      <c r="D959" s="6"/>
      <c r="E959" s="400"/>
      <c r="F959" s="400"/>
      <c r="G959" s="395"/>
      <c r="H959" s="395"/>
      <c r="I959" s="396"/>
      <c r="J959" s="396"/>
      <c r="K959" s="396"/>
      <c r="L959" s="396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</row>
    <row r="960" spans="1:26" ht="21" customHeight="1" x14ac:dyDescent="0.45">
      <c r="A960" s="6"/>
      <c r="B960" s="6"/>
      <c r="C960" s="6"/>
      <c r="D960" s="6"/>
      <c r="E960" s="400"/>
      <c r="F960" s="400"/>
      <c r="G960" s="395"/>
      <c r="H960" s="395"/>
      <c r="I960" s="396"/>
      <c r="J960" s="396"/>
      <c r="K960" s="396"/>
      <c r="L960" s="396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</row>
    <row r="961" spans="1:26" ht="21" customHeight="1" x14ac:dyDescent="0.45">
      <c r="A961" s="6"/>
      <c r="B961" s="6"/>
      <c r="C961" s="6"/>
      <c r="D961" s="6"/>
      <c r="E961" s="400"/>
      <c r="F961" s="400"/>
      <c r="G961" s="395"/>
      <c r="H961" s="395"/>
      <c r="I961" s="396"/>
      <c r="J961" s="396"/>
      <c r="K961" s="396"/>
      <c r="L961" s="396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</row>
    <row r="962" spans="1:26" ht="21" customHeight="1" x14ac:dyDescent="0.45">
      <c r="A962" s="6"/>
      <c r="B962" s="6"/>
      <c r="C962" s="6"/>
      <c r="D962" s="6"/>
      <c r="E962" s="400"/>
      <c r="F962" s="400"/>
      <c r="G962" s="395"/>
      <c r="H962" s="395"/>
      <c r="I962" s="396"/>
      <c r="J962" s="396"/>
      <c r="K962" s="396"/>
      <c r="L962" s="396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</row>
    <row r="963" spans="1:26" ht="21" customHeight="1" x14ac:dyDescent="0.45">
      <c r="A963" s="6"/>
      <c r="B963" s="6"/>
      <c r="C963" s="6"/>
      <c r="D963" s="6"/>
      <c r="E963" s="400"/>
      <c r="F963" s="400"/>
      <c r="G963" s="395"/>
      <c r="H963" s="395"/>
      <c r="I963" s="396"/>
      <c r="J963" s="396"/>
      <c r="K963" s="396"/>
      <c r="L963" s="396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</row>
    <row r="964" spans="1:26" ht="21" customHeight="1" x14ac:dyDescent="0.45">
      <c r="A964" s="6"/>
      <c r="B964" s="6"/>
      <c r="C964" s="6"/>
      <c r="D964" s="6"/>
      <c r="E964" s="400"/>
      <c r="F964" s="400"/>
      <c r="G964" s="395"/>
      <c r="H964" s="395"/>
      <c r="I964" s="396"/>
      <c r="J964" s="396"/>
      <c r="K964" s="396"/>
      <c r="L964" s="396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</row>
    <row r="965" spans="1:26" ht="21" customHeight="1" x14ac:dyDescent="0.45">
      <c r="A965" s="6"/>
      <c r="B965" s="6"/>
      <c r="C965" s="6"/>
      <c r="D965" s="6"/>
      <c r="E965" s="400"/>
      <c r="F965" s="400"/>
      <c r="G965" s="395"/>
      <c r="H965" s="395"/>
      <c r="I965" s="396"/>
      <c r="J965" s="396"/>
      <c r="K965" s="396"/>
      <c r="L965" s="396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</row>
    <row r="966" spans="1:26" ht="21" customHeight="1" x14ac:dyDescent="0.45">
      <c r="A966" s="6"/>
      <c r="B966" s="6"/>
      <c r="C966" s="6"/>
      <c r="D966" s="6"/>
      <c r="E966" s="400"/>
      <c r="F966" s="400"/>
      <c r="G966" s="395"/>
      <c r="H966" s="395"/>
      <c r="I966" s="396"/>
      <c r="J966" s="396"/>
      <c r="K966" s="396"/>
      <c r="L966" s="396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</row>
    <row r="967" spans="1:26" ht="21" customHeight="1" x14ac:dyDescent="0.45">
      <c r="A967" s="6"/>
      <c r="B967" s="6"/>
      <c r="C967" s="6"/>
      <c r="D967" s="6"/>
      <c r="E967" s="400"/>
      <c r="F967" s="400"/>
      <c r="G967" s="395"/>
      <c r="H967" s="395"/>
      <c r="I967" s="396"/>
      <c r="J967" s="396"/>
      <c r="K967" s="396"/>
      <c r="L967" s="396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</row>
    <row r="968" spans="1:26" ht="21" customHeight="1" x14ac:dyDescent="0.45">
      <c r="A968" s="6"/>
      <c r="B968" s="6"/>
      <c r="C968" s="6"/>
      <c r="D968" s="6"/>
      <c r="E968" s="400"/>
      <c r="F968" s="400"/>
      <c r="G968" s="395"/>
      <c r="H968" s="395"/>
      <c r="I968" s="396"/>
      <c r="J968" s="396"/>
      <c r="K968" s="396"/>
      <c r="L968" s="396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</row>
    <row r="969" spans="1:26" ht="21" customHeight="1" x14ac:dyDescent="0.45">
      <c r="A969" s="6"/>
      <c r="B969" s="6"/>
      <c r="C969" s="6"/>
      <c r="D969" s="6"/>
      <c r="E969" s="400"/>
      <c r="F969" s="400"/>
      <c r="G969" s="395"/>
      <c r="H969" s="395"/>
      <c r="I969" s="396"/>
      <c r="J969" s="396"/>
      <c r="K969" s="396"/>
      <c r="L969" s="396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</row>
    <row r="970" spans="1:26" ht="21" customHeight="1" x14ac:dyDescent="0.45">
      <c r="A970" s="6"/>
      <c r="B970" s="6"/>
      <c r="C970" s="6"/>
      <c r="D970" s="6"/>
      <c r="E970" s="400"/>
      <c r="F970" s="400"/>
      <c r="G970" s="395"/>
      <c r="H970" s="395"/>
      <c r="I970" s="396"/>
      <c r="J970" s="396"/>
      <c r="K970" s="396"/>
      <c r="L970" s="396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</row>
    <row r="971" spans="1:26" ht="21" customHeight="1" x14ac:dyDescent="0.45">
      <c r="A971" s="6"/>
      <c r="B971" s="6"/>
      <c r="C971" s="6"/>
      <c r="D971" s="6"/>
      <c r="E971" s="400"/>
      <c r="F971" s="400"/>
      <c r="G971" s="395"/>
      <c r="H971" s="395"/>
      <c r="I971" s="396"/>
      <c r="J971" s="396"/>
      <c r="K971" s="396"/>
      <c r="L971" s="396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</row>
    <row r="972" spans="1:26" ht="21" customHeight="1" x14ac:dyDescent="0.45">
      <c r="A972" s="6"/>
      <c r="B972" s="6"/>
      <c r="C972" s="6"/>
      <c r="D972" s="6"/>
      <c r="E972" s="400"/>
      <c r="F972" s="400"/>
      <c r="G972" s="395"/>
      <c r="H972" s="395"/>
      <c r="I972" s="396"/>
      <c r="J972" s="396"/>
      <c r="K972" s="396"/>
      <c r="L972" s="396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</row>
    <row r="973" spans="1:26" ht="21" customHeight="1" x14ac:dyDescent="0.45">
      <c r="A973" s="6"/>
      <c r="B973" s="6"/>
      <c r="C973" s="6"/>
      <c r="D973" s="6"/>
      <c r="E973" s="400"/>
      <c r="F973" s="400"/>
      <c r="G973" s="395"/>
      <c r="H973" s="395"/>
      <c r="I973" s="396"/>
      <c r="J973" s="396"/>
      <c r="K973" s="396"/>
      <c r="L973" s="396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</row>
    <row r="974" spans="1:26" ht="21" customHeight="1" x14ac:dyDescent="0.45">
      <c r="A974" s="6"/>
      <c r="B974" s="6"/>
      <c r="C974" s="6"/>
      <c r="D974" s="6"/>
      <c r="E974" s="400"/>
      <c r="F974" s="400"/>
      <c r="G974" s="395"/>
      <c r="H974" s="395"/>
      <c r="I974" s="396"/>
      <c r="J974" s="396"/>
      <c r="K974" s="396"/>
      <c r="L974" s="396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</row>
    <row r="975" spans="1:26" ht="21" customHeight="1" x14ac:dyDescent="0.45">
      <c r="A975" s="6"/>
      <c r="B975" s="6"/>
      <c r="C975" s="6"/>
      <c r="D975" s="6"/>
      <c r="E975" s="400"/>
      <c r="F975" s="400"/>
      <c r="G975" s="395"/>
      <c r="H975" s="395"/>
      <c r="I975" s="396"/>
      <c r="J975" s="396"/>
      <c r="K975" s="396"/>
      <c r="L975" s="396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</row>
    <row r="976" spans="1:26" ht="21" customHeight="1" x14ac:dyDescent="0.45">
      <c r="A976" s="6"/>
      <c r="B976" s="6"/>
      <c r="C976" s="6"/>
      <c r="D976" s="6"/>
      <c r="E976" s="400"/>
      <c r="F976" s="400"/>
      <c r="G976" s="395"/>
      <c r="H976" s="395"/>
      <c r="I976" s="396"/>
      <c r="J976" s="396"/>
      <c r="K976" s="396"/>
      <c r="L976" s="396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</row>
    <row r="977" spans="1:26" ht="21" customHeight="1" x14ac:dyDescent="0.45">
      <c r="A977" s="6"/>
      <c r="B977" s="6"/>
      <c r="C977" s="6"/>
      <c r="D977" s="6"/>
      <c r="E977" s="400"/>
      <c r="F977" s="400"/>
      <c r="G977" s="395"/>
      <c r="H977" s="395"/>
      <c r="I977" s="396"/>
      <c r="J977" s="396"/>
      <c r="K977" s="396"/>
      <c r="L977" s="396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</row>
    <row r="978" spans="1:26" ht="21" customHeight="1" x14ac:dyDescent="0.45">
      <c r="A978" s="6"/>
      <c r="B978" s="6"/>
      <c r="C978" s="6"/>
      <c r="D978" s="6"/>
      <c r="E978" s="400"/>
      <c r="F978" s="400"/>
      <c r="G978" s="395"/>
      <c r="H978" s="395"/>
      <c r="I978" s="396"/>
      <c r="J978" s="396"/>
      <c r="K978" s="396"/>
      <c r="L978" s="396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</row>
    <row r="979" spans="1:26" ht="21" customHeight="1" x14ac:dyDescent="0.45">
      <c r="A979" s="6"/>
      <c r="B979" s="6"/>
      <c r="C979" s="6"/>
      <c r="D979" s="6"/>
      <c r="E979" s="400"/>
      <c r="F979" s="400"/>
      <c r="G979" s="395"/>
      <c r="H979" s="395"/>
      <c r="I979" s="396"/>
      <c r="J979" s="396"/>
      <c r="K979" s="396"/>
      <c r="L979" s="396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</row>
    <row r="980" spans="1:26" ht="21" customHeight="1" x14ac:dyDescent="0.45">
      <c r="A980" s="6"/>
      <c r="B980" s="6"/>
      <c r="C980" s="6"/>
      <c r="D980" s="6"/>
      <c r="E980" s="400"/>
      <c r="F980" s="400"/>
      <c r="G980" s="395"/>
      <c r="H980" s="395"/>
      <c r="I980" s="396"/>
      <c r="J980" s="396"/>
      <c r="K980" s="396"/>
      <c r="L980" s="396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</row>
    <row r="981" spans="1:26" ht="21" customHeight="1" x14ac:dyDescent="0.45">
      <c r="A981" s="6"/>
      <c r="B981" s="6"/>
      <c r="C981" s="6"/>
      <c r="D981" s="6"/>
      <c r="E981" s="400"/>
      <c r="F981" s="400"/>
      <c r="G981" s="395"/>
      <c r="H981" s="395"/>
      <c r="I981" s="396"/>
      <c r="J981" s="396"/>
      <c r="K981" s="396"/>
      <c r="L981" s="396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</row>
    <row r="982" spans="1:26" ht="21" customHeight="1" x14ac:dyDescent="0.45">
      <c r="A982" s="6"/>
      <c r="B982" s="6"/>
      <c r="C982" s="6"/>
      <c r="D982" s="6"/>
      <c r="E982" s="400"/>
      <c r="F982" s="400"/>
      <c r="G982" s="395"/>
      <c r="H982" s="395"/>
      <c r="I982" s="396"/>
      <c r="J982" s="396"/>
      <c r="K982" s="396"/>
      <c r="L982" s="396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</row>
    <row r="983" spans="1:26" ht="21" customHeight="1" x14ac:dyDescent="0.45">
      <c r="A983" s="6"/>
      <c r="B983" s="6"/>
      <c r="C983" s="6"/>
      <c r="D983" s="6"/>
      <c r="E983" s="400"/>
      <c r="F983" s="400"/>
      <c r="G983" s="395"/>
      <c r="H983" s="395"/>
      <c r="I983" s="396"/>
      <c r="J983" s="396"/>
      <c r="K983" s="396"/>
      <c r="L983" s="396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</row>
    <row r="984" spans="1:26" ht="21" customHeight="1" x14ac:dyDescent="0.45">
      <c r="A984" s="6"/>
      <c r="B984" s="6"/>
      <c r="C984" s="6"/>
      <c r="D984" s="6"/>
      <c r="E984" s="400"/>
      <c r="F984" s="400"/>
      <c r="G984" s="395"/>
      <c r="H984" s="395"/>
      <c r="I984" s="396"/>
      <c r="J984" s="396"/>
      <c r="K984" s="396"/>
      <c r="L984" s="396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</row>
    <row r="985" spans="1:26" ht="21" customHeight="1" x14ac:dyDescent="0.45">
      <c r="A985" s="6"/>
      <c r="B985" s="6"/>
      <c r="C985" s="6"/>
      <c r="D985" s="6"/>
      <c r="E985" s="400"/>
      <c r="F985" s="400"/>
      <c r="G985" s="395"/>
      <c r="H985" s="395"/>
      <c r="I985" s="396"/>
      <c r="J985" s="396"/>
      <c r="K985" s="396"/>
      <c r="L985" s="396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</row>
    <row r="986" spans="1:26" ht="21" customHeight="1" x14ac:dyDescent="0.45">
      <c r="A986" s="6"/>
      <c r="B986" s="6"/>
      <c r="C986" s="6"/>
      <c r="D986" s="6"/>
      <c r="E986" s="400"/>
      <c r="F986" s="400"/>
      <c r="G986" s="395"/>
      <c r="H986" s="395"/>
      <c r="I986" s="396"/>
      <c r="J986" s="396"/>
      <c r="K986" s="396"/>
      <c r="L986" s="396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</row>
    <row r="987" spans="1:26" ht="21" customHeight="1" x14ac:dyDescent="0.45">
      <c r="A987" s="6"/>
      <c r="B987" s="6"/>
      <c r="C987" s="6"/>
      <c r="D987" s="6"/>
      <c r="E987" s="400"/>
      <c r="F987" s="400"/>
      <c r="G987" s="395"/>
      <c r="H987" s="395"/>
      <c r="I987" s="396"/>
      <c r="J987" s="396"/>
      <c r="K987" s="396"/>
      <c r="L987" s="396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</row>
    <row r="988" spans="1:26" ht="21" customHeight="1" x14ac:dyDescent="0.45">
      <c r="A988" s="6"/>
      <c r="B988" s="6"/>
      <c r="C988" s="6"/>
      <c r="D988" s="6"/>
      <c r="E988" s="400"/>
      <c r="F988" s="400"/>
      <c r="G988" s="395"/>
      <c r="H988" s="395"/>
      <c r="I988" s="396"/>
      <c r="J988" s="396"/>
      <c r="K988" s="396"/>
      <c r="L988" s="396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</row>
    <row r="989" spans="1:26" ht="21" customHeight="1" x14ac:dyDescent="0.45">
      <c r="A989" s="6"/>
      <c r="B989" s="6"/>
      <c r="C989" s="6"/>
      <c r="D989" s="6"/>
      <c r="E989" s="400"/>
      <c r="F989" s="400"/>
      <c r="G989" s="395"/>
      <c r="H989" s="395"/>
      <c r="I989" s="396"/>
      <c r="J989" s="396"/>
      <c r="K989" s="396"/>
      <c r="L989" s="396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</row>
    <row r="990" spans="1:26" ht="21" customHeight="1" x14ac:dyDescent="0.45">
      <c r="A990" s="6"/>
      <c r="B990" s="6"/>
      <c r="C990" s="6"/>
      <c r="D990" s="6"/>
      <c r="E990" s="400"/>
      <c r="F990" s="400"/>
      <c r="G990" s="395"/>
      <c r="H990" s="395"/>
      <c r="I990" s="396"/>
      <c r="J990" s="396"/>
      <c r="K990" s="396"/>
      <c r="L990" s="396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</row>
    <row r="991" spans="1:26" ht="21" customHeight="1" x14ac:dyDescent="0.45">
      <c r="A991" s="6"/>
      <c r="B991" s="6"/>
      <c r="C991" s="6"/>
      <c r="D991" s="6"/>
      <c r="E991" s="400"/>
      <c r="F991" s="400"/>
      <c r="G991" s="395"/>
      <c r="H991" s="395"/>
      <c r="I991" s="396"/>
      <c r="J991" s="396"/>
      <c r="K991" s="396"/>
      <c r="L991" s="396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</row>
    <row r="992" spans="1:26" ht="21" customHeight="1" x14ac:dyDescent="0.45">
      <c r="A992" s="6"/>
      <c r="B992" s="6"/>
      <c r="C992" s="6"/>
      <c r="D992" s="6"/>
      <c r="E992" s="400"/>
      <c r="F992" s="400"/>
      <c r="G992" s="395"/>
      <c r="H992" s="395"/>
      <c r="I992" s="396"/>
      <c r="J992" s="396"/>
      <c r="K992" s="396"/>
      <c r="L992" s="396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</row>
    <row r="993" spans="1:26" ht="21" customHeight="1" x14ac:dyDescent="0.45">
      <c r="A993" s="6"/>
      <c r="B993" s="6"/>
      <c r="C993" s="6"/>
      <c r="D993" s="6"/>
      <c r="E993" s="400"/>
      <c r="F993" s="400"/>
      <c r="G993" s="395"/>
      <c r="H993" s="395"/>
      <c r="I993" s="396"/>
      <c r="J993" s="396"/>
      <c r="K993" s="396"/>
      <c r="L993" s="396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</row>
    <row r="994" spans="1:26" ht="21" customHeight="1" x14ac:dyDescent="0.45">
      <c r="A994" s="6"/>
      <c r="B994" s="6"/>
      <c r="C994" s="6"/>
      <c r="D994" s="6"/>
      <c r="E994" s="400"/>
      <c r="F994" s="400"/>
      <c r="G994" s="395"/>
      <c r="H994" s="395"/>
      <c r="I994" s="396"/>
      <c r="J994" s="396"/>
      <c r="K994" s="396"/>
      <c r="L994" s="396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</row>
    <row r="995" spans="1:26" ht="21" customHeight="1" x14ac:dyDescent="0.45">
      <c r="A995" s="6"/>
      <c r="B995" s="6"/>
      <c r="C995" s="6"/>
      <c r="D995" s="6"/>
      <c r="E995" s="400"/>
      <c r="F995" s="400"/>
      <c r="G995" s="395"/>
      <c r="H995" s="395"/>
      <c r="I995" s="396"/>
      <c r="J995" s="396"/>
      <c r="K995" s="396"/>
      <c r="L995" s="396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</row>
    <row r="996" spans="1:26" ht="21" customHeight="1" x14ac:dyDescent="0.45">
      <c r="A996" s="6"/>
      <c r="B996" s="6"/>
      <c r="C996" s="6"/>
      <c r="D996" s="6"/>
      <c r="E996" s="400"/>
      <c r="F996" s="400"/>
      <c r="G996" s="395"/>
      <c r="H996" s="395"/>
      <c r="I996" s="396"/>
      <c r="J996" s="396"/>
      <c r="K996" s="396"/>
      <c r="L996" s="396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</row>
    <row r="997" spans="1:26" ht="21" customHeight="1" x14ac:dyDescent="0.45">
      <c r="A997" s="6"/>
      <c r="B997" s="6"/>
      <c r="C997" s="6"/>
      <c r="D997" s="6"/>
      <c r="E997" s="400"/>
      <c r="F997" s="400"/>
      <c r="G997" s="395"/>
      <c r="H997" s="395"/>
      <c r="I997" s="396"/>
      <c r="J997" s="396"/>
      <c r="K997" s="396"/>
      <c r="L997" s="396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</row>
    <row r="998" spans="1:26" ht="21" customHeight="1" x14ac:dyDescent="0.45">
      <c r="A998" s="6"/>
      <c r="B998" s="6"/>
      <c r="C998" s="6"/>
      <c r="D998" s="6"/>
      <c r="E998" s="400"/>
      <c r="F998" s="400"/>
      <c r="G998" s="395"/>
      <c r="H998" s="395"/>
      <c r="I998" s="396"/>
      <c r="J998" s="396"/>
      <c r="K998" s="396"/>
      <c r="L998" s="396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</row>
    <row r="999" spans="1:26" ht="21" customHeight="1" x14ac:dyDescent="0.45">
      <c r="A999" s="6"/>
      <c r="B999" s="6"/>
      <c r="C999" s="6"/>
      <c r="D999" s="6"/>
      <c r="E999" s="400"/>
      <c r="F999" s="400"/>
      <c r="G999" s="395"/>
      <c r="H999" s="395"/>
      <c r="I999" s="396"/>
      <c r="J999" s="396"/>
      <c r="K999" s="396"/>
      <c r="L999" s="396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</row>
    <row r="1000" spans="1:26" ht="21" customHeight="1" x14ac:dyDescent="0.45">
      <c r="A1000" s="6"/>
      <c r="B1000" s="6"/>
      <c r="C1000" s="6"/>
      <c r="D1000" s="6"/>
      <c r="E1000" s="400"/>
      <c r="F1000" s="400"/>
      <c r="G1000" s="395"/>
      <c r="H1000" s="395"/>
      <c r="I1000" s="396"/>
      <c r="J1000" s="396"/>
      <c r="K1000" s="396"/>
      <c r="L1000" s="396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</row>
  </sheetData>
  <mergeCells count="5">
    <mergeCell ref="E1:K1"/>
    <mergeCell ref="E2:G2"/>
    <mergeCell ref="K6:L6"/>
    <mergeCell ref="A7:E7"/>
    <mergeCell ref="A4:L4"/>
  </mergeCells>
  <printOptions horizontalCentered="1"/>
  <pageMargins left="0.39370078740157483" right="0.19685039370078741" top="0.74803149606299213" bottom="0.78740157480314965" header="0" footer="0.39370078740157483"/>
  <pageSetup paperSize="9" scale="72" orientation="portrait" r:id="rId1"/>
  <headerFooter>
    <oddFooter xml:space="preserve">&amp;R&amp;"TH SarabunPSK,Regular"&amp;14กลุ่มติดตามและประเมินผล สำนักวิชาการและแผนงาน </oddFooter>
  </headerFooter>
  <rowBreaks count="3" manualBreakCount="3">
    <brk id="37" max="16383" man="1"/>
    <brk id="67" max="16383" man="1"/>
    <brk id="97" max="11" man="1"/>
  </rowBreaks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36</vt:i4>
      </vt:variant>
    </vt:vector>
  </HeadingPairs>
  <TitlesOfParts>
    <vt:vector size="54" baseType="lpstr">
      <vt:lpstr>รวมภาคเหนือ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เชียงใหม่!Print_Area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รวมภาคเหนือ!Print_Area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รวมภาคเหนือ!Print_Titles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2021-01-15T04:34:34Z</cp:lastPrinted>
  <dcterms:created xsi:type="dcterms:W3CDTF">2021-01-08T01:52:57Z</dcterms:created>
  <dcterms:modified xsi:type="dcterms:W3CDTF">2021-01-25T08:12:00Z</dcterms:modified>
</cp:coreProperties>
</file>