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tabRatio="891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10" r:id="rId9"/>
    <sheet name="ทะเบียนคุมเจ้าหนี้จ่ายผ่าน" sheetId="11" r:id="rId10"/>
    <sheet name="ทะเบียนคุมเงินนอก-ฝากคลัง" sheetId="12" r:id="rId11"/>
    <sheet name="งบรับฝาก-เงินทุน" sheetId="13" r:id="rId12"/>
    <sheet name="งบพิสูจน์เงินประกัน" sheetId="14" r:id="rId13"/>
    <sheet name="รายงานเงินฝากคลัง" sheetId="15" r:id="rId14"/>
    <sheet name="รายงานจัดเก็บ-นำส่ง" sheetId="16" r:id="rId15"/>
    <sheet name="รายงานเงินทดรอง" sheetId="17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'รายงานจัดเก็บ-นำส่ง'!$6:$6</definedName>
  </definedNames>
  <calcPr calcId="124519"/>
</workbook>
</file>

<file path=xl/calcChain.xml><?xml version="1.0" encoding="utf-8"?>
<calcChain xmlns="http://schemas.openxmlformats.org/spreadsheetml/2006/main">
  <c r="G9" i="17"/>
  <c r="E11" s="1"/>
  <c r="G11" s="1"/>
  <c r="G8"/>
  <c r="I29" i="15"/>
  <c r="I30" s="1"/>
  <c r="I28"/>
  <c r="H28"/>
  <c r="H29" s="1"/>
  <c r="F13" i="14"/>
  <c r="F9"/>
  <c r="F14" s="1"/>
  <c r="F17" i="13"/>
  <c r="F11"/>
  <c r="F18" s="1"/>
  <c r="I10" i="12"/>
  <c r="D26" i="11"/>
  <c r="D26" i="10"/>
  <c r="E23" i="8"/>
  <c r="F10" i="7"/>
  <c r="F8"/>
  <c r="F11" s="1"/>
  <c r="F9" i="6"/>
  <c r="F7"/>
  <c r="F10" s="1"/>
  <c r="F19" i="5"/>
  <c r="F13"/>
  <c r="F7"/>
  <c r="F20" s="1"/>
  <c r="G11" i="4"/>
  <c r="G8"/>
  <c r="G12" s="1"/>
  <c r="D96" i="1"/>
  <c r="C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J29" i="15" l="1"/>
  <c r="J30" s="1"/>
  <c r="H30"/>
  <c r="J28"/>
</calcChain>
</file>

<file path=xl/sharedStrings.xml><?xml version="1.0" encoding="utf-8"?>
<sst xmlns="http://schemas.openxmlformats.org/spreadsheetml/2006/main" count="660" uniqueCount="305">
  <si>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</si>
  <si>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</si>
  <si>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</si>
  <si>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ประจำงวด 1 ประจำปี 2560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</si>
  <si>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</si>
  <si>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</si>
  <si>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</si>
  <si>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</si>
  <si>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</si>
  <si>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</si>
  <si>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</si>
  <si>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</si>
  <si>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</si>
  <si>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</si>
  <si>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</si>
  <si>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</si>
  <si>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</si>
  <si>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</si>
  <si>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</si>
  <si>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</si>
  <si>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</si>
  <si>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</si>
  <si>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</si>
  <si>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</si>
  <si>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</si>
  <si>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</si>
  <si>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</si>
  <si>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1206020102     พักครุภัณฑ์ยานหาพนะ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</si>
  <si>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</si>
  <si>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</si>
  <si>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</si>
  <si>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</si>
  <si>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</si>
  <si>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</si>
  <si>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</si>
  <si>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</si>
  <si>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</si>
  <si>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</si>
  <si>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</si>
  <si>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</si>
  <si>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</si>
  <si>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</si>
  <si>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</si>
  <si>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</si>
  <si>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</si>
  <si>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</si>
  <si>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</si>
  <si>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</si>
  <si>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</si>
  <si>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</si>
  <si>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</si>
  <si>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</si>
  <si>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</si>
  <si>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</si>
  <si>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</si>
  <si>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</si>
  <si>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</si>
  <si>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</si>
  <si>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</si>
  <si>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</si>
  <si>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</si>
  <si>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</si>
  <si>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</si>
  <si>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</si>
  <si>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</si>
  <si>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</si>
  <si>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</si>
  <si>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</si>
  <si>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</si>
  <si>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</si>
  <si>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</si>
  <si>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</si>
  <si>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</si>
  <si>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</si>
  <si>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</si>
  <si>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</si>
  <si>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</si>
  <si>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</si>
  <si>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</si>
  <si>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</si>
  <si>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</si>
  <si>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</si>
  <si>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</si>
  <si>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5104020107     ค่าไปรษณีย์โทรเลข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</si>
  <si>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</si>
  <si>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</si>
  <si>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</si>
  <si>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</si>
  <si>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</si>
  <si>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</si>
  <si>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</si>
  <si>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</si>
  <si>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</si>
  <si>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</si>
  <si>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</si>
  <si>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</si>
  <si>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</si>
  <si>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</si>
  <si>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 xml:space="preserve">  รวมหน่วยเบิกจ่าย             0701300067</t>
  </si>
  <si>
    <t>ขอรับรองว่าถูกต้อง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</si>
  <si>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</si>
  <si>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</si>
  <si>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</si>
  <si>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</si>
  <si>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วันที่ 31 ตุลาคม 2559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</si>
  <si>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</si>
  <si>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</si>
  <si>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</si>
  <si>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</si>
  <si>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</si>
  <si>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</si>
  <si>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</si>
  <si>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</si>
  <si>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</si>
  <si>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</si>
  <si>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</si>
  <si>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</si>
  <si>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</si>
  <si>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</si>
  <si>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</si>
  <si>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ณ วันที่ 31 ตุลาคม 2559</t>
  </si>
  <si>
    <t>ยอดคงเหลือตามใบแจ้งยอดธนาคาร (Blank Statement)</t>
  </si>
  <si>
    <t>บวก</t>
  </si>
  <si>
    <t>เงินฝากระหว่างทาง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</si>
  <si>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</si>
  <si>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</si>
  <si>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</si>
  <si>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นักวิชาการปฏิรูปที่ดินชำนาญการพิเศษ รักษาราชการแทน</t>
  </si>
  <si>
    <t>งบเทียบยอดเงินฝากคลัง</t>
  </si>
  <si>
    <t>ณ วันที่  31 ตุลาคม 2559</t>
  </si>
  <si>
    <t>ยอดยกมา  1  ตุลาคม 2559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</si>
  <si>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</si>
  <si>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</si>
  <si>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</si>
  <si>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</si>
  <si>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</si>
  <si>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</si>
  <si>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</si>
  <si>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</si>
  <si>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</si>
  <si>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</si>
  <si>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</si>
  <si>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</si>
  <si>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</si>
  <si>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</si>
  <si>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</si>
  <si>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งบเทียบยอดเงินฝากธนาคาร (เงินงบประมาณ)</t>
  </si>
  <si>
    <t>เลขที่บัญชี 801-6-04773-4 ธนาคารกรุงไทย สาขานครศรีธรรมราช</t>
  </si>
  <si>
    <t>ณ วันที่  31  ตุลาคม  2559</t>
  </si>
  <si>
    <t>ยอดคงเหลือตามงบทดลอง ระบบ GFMIS</t>
  </si>
  <si>
    <t xml:space="preserve"> - </t>
  </si>
  <si>
    <t>งบเทียบยอดเงินฝากธนาคาร (เงินนอกงบประมาณ)</t>
  </si>
  <si>
    <t>เลขที่บัญชี 801-6-04775-0 ธนาคารกรุงไทย สาขานครศรีธรรมราช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</si>
  <si>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</si>
  <si>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</si>
  <si>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</si>
  <si>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</si>
  <si>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</si>
  <si>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</si>
  <si>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</si>
  <si>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เลขที่</t>
  </si>
  <si>
    <t>ลงวันที่</t>
  </si>
  <si>
    <t>ทะเบียนคุมเจ้าหนี้หน่วยงานภายนอกคงเหลือ - จ่ายตรงผู้ขาย</t>
  </si>
  <si>
    <t>ณ วันที่ 31  ตุลาคม 2559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</si>
  <si>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</si>
  <si>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</si>
  <si>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</si>
  <si>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</si>
  <si>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</si>
  <si>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</si>
  <si>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</si>
  <si>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</si>
  <si>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</si>
  <si>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</si>
  <si>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</si>
  <si>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</si>
  <si>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</si>
  <si>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</si>
  <si>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</si>
  <si>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</si>
  <si>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2559</t>
  </si>
  <si>
    <t>หจก.สยามนครอินเตอร์การ์ด/ เลขที่ 1/2559 ลว. 27 ต.ค. 2558</t>
  </si>
  <si>
    <t>บร.5480/273960</t>
  </si>
  <si>
    <t>2016-1600002144</t>
  </si>
  <si>
    <t xml:space="preserve">ซื้อครุภัณฑ์ยานพาหนะและขนส่ง (รถยนต์) </t>
  </si>
  <si>
    <t>บ.วี.เอส.อาร์.ออโต้เซลส์ จำกัด เลขที่ 1/2559  ลว. 13 พ.ย.2558</t>
  </si>
  <si>
    <t>บร.5480/273971</t>
  </si>
  <si>
    <t>2016-1600001294</t>
  </si>
  <si>
    <t>หรือ 100,000 ก.ม.</t>
  </si>
  <si>
    <t>จ้างเหมาถมดินปรับระดับเพื่อก่อสร้างอาคาร</t>
  </si>
  <si>
    <t>หจก.จักรมณีการโยธา  เลขที่ 3/2559  ลว. 28 ม.ค.2559</t>
  </si>
  <si>
    <t>บร.5481/274013</t>
  </si>
  <si>
    <t>2016-1600006512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</si>
  <si>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</si>
  <si>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</si>
  <si>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ยอดยกมา 1 ตุลาคม 2559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</si>
  <si>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</si>
  <si>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</si>
  <si>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</si>
  <si>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</si>
  <si>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</si>
  <si>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</si>
  <si>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</si>
  <si>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</si>
  <si>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</si>
  <si>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</si>
  <si>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ยอดยกมา  1 ตุลาคม  2559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</si>
  <si>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</si>
  <si>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</si>
  <si>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</si>
  <si>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</si>
  <si>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</si>
  <si>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</si>
  <si>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</si>
  <si>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ตั้งแต่ 01/10/2016  - 31/10/2016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</si>
  <si>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</si>
  <si>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</si>
  <si>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</si>
  <si>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</si>
  <si>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</si>
  <si>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</si>
  <si>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</si>
  <si>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</si>
  <si>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</si>
  <si>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เจ้าของเงินฝาก : 0701300067</t>
  </si>
  <si>
    <t>บัญชีเงินฝาก : 10799 เงินฝากต่างๆ</t>
  </si>
  <si>
    <t>***** รวมบัญชีเงินฝาก : 10799 เงินฝากต่างๆ</t>
  </si>
  <si>
    <t>บัญชีเงินฝาก : 10960 เงินทุนหมุนเวียนเงินกองทุนปฏิรูปที่ดินเพื่อเกษตรกรรม</t>
  </si>
  <si>
    <t>03.10.2016</t>
  </si>
  <si>
    <t>RX</t>
  </si>
  <si>
    <t>8016158500004094</t>
  </si>
  <si>
    <t>0701300067</t>
  </si>
  <si>
    <t>0.00</t>
  </si>
  <si>
    <t>8015124800007401</t>
  </si>
  <si>
    <t>05.10.2016</t>
  </si>
  <si>
    <t>8011015700013147</t>
  </si>
  <si>
    <t>06.10.2016</t>
  </si>
  <si>
    <t>8016158500012010</t>
  </si>
  <si>
    <t>07.10.2016</t>
  </si>
  <si>
    <t>RM</t>
  </si>
  <si>
    <t>8003700000</t>
  </si>
  <si>
    <t>8011079300012014</t>
  </si>
  <si>
    <t>10.10.2016</t>
  </si>
  <si>
    <t>7795114600006638</t>
  </si>
  <si>
    <t>11.10.2016</t>
  </si>
  <si>
    <t>8228192800005025</t>
  </si>
  <si>
    <t>3896071600008996</t>
  </si>
  <si>
    <t>13.10.2016</t>
  </si>
  <si>
    <t>3896071600008390</t>
  </si>
  <si>
    <t>17.10.2016</t>
  </si>
  <si>
    <t>8011125800011648</t>
  </si>
  <si>
    <t>19.10.2016</t>
  </si>
  <si>
    <t>2826151400012129</t>
  </si>
  <si>
    <t>25.10.2016</t>
  </si>
  <si>
    <t>8011015700001940</t>
  </si>
  <si>
    <t>26.10.2016</t>
  </si>
  <si>
    <t>0200000533</t>
  </si>
  <si>
    <t>J0</t>
  </si>
  <si>
    <t>3600005692</t>
  </si>
  <si>
    <t>27.10.2016</t>
  </si>
  <si>
    <t>3896071600004821</t>
  </si>
  <si>
    <t>31.10.2016</t>
  </si>
  <si>
    <t>RN</t>
  </si>
  <si>
    <t>***** รวมบัญชีเงินฝาก : 10960 เงินทุนหมุนเวียนเงินกองทุนปฏิรูปที่ดินเพื่อเกษตรกรรม</t>
  </si>
  <si>
    <t>***** รวมเจ้าของเงินฝาก : 0701300067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</si>
  <si>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</si>
  <si>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</si>
  <si>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</si>
  <si>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</si>
  <si>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ณ วันที่ 1 ตุลาคม 2559 ถึง 31 ตุลาคม 2559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</si>
  <si>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</si>
  <si>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</si>
  <si>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</si>
  <si>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</si>
  <si>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</si>
  <si>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</si>
  <si>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</si>
  <si>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R600000001</t>
  </si>
  <si>
    <t>R2</t>
  </si>
  <si>
    <t>RB</t>
  </si>
  <si>
    <t>R1</t>
  </si>
  <si>
    <t>R600000002</t>
  </si>
  <si>
    <t>04.10.2016</t>
  </si>
  <si>
    <t>R600000003</t>
  </si>
  <si>
    <t>R600000004</t>
  </si>
  <si>
    <t>R600000005</t>
  </si>
  <si>
    <t>R600000006</t>
  </si>
  <si>
    <t>R600000007</t>
  </si>
  <si>
    <t>R600000008</t>
  </si>
  <si>
    <t>R600000009</t>
  </si>
  <si>
    <t>R600000010</t>
  </si>
  <si>
    <t>R600000011</t>
  </si>
  <si>
    <t>RA</t>
  </si>
  <si>
    <t>R600000012</t>
  </si>
  <si>
    <t>R600000013</t>
  </si>
  <si>
    <t>รายงานฐานะเงินทดรองราชการ</t>
  </si>
  <si>
    <t>ณ วันที่  31 ตุลาคม  2559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</si>
  <si>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</si>
  <si>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</si>
  <si>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</si>
  <si>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</si>
  <si>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</si>
  <si>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</si>
  <si>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</si>
  <si>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 xml:space="preserve">                  นักวิชาการปฏิรูปที่ดินชำนาญการพิเศษ รักษาราชการแทน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</si>
</sst>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2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Angsana New"/>
      <charset val="1"/>
    </font>
    <font>
      <b/>
      <sz val="16"/>
      <color indexed="8"/>
      <name val="Angsana New"/>
      <charset val="1"/>
    </font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charset val="222"/>
    </font>
    <font>
      <sz val="16"/>
      <name val="AngsanaUPC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0"/>
      <color indexed="8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0"/>
        <bgColor indexed="9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>
      <alignment vertical="top"/>
    </xf>
  </cellStyleXfs>
  <cellXfs count="2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 readingOrder="1"/>
    </xf>
    <xf numFmtId="0" fontId="3" fillId="2" borderId="2" xfId="0" applyFont="1" applyFill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2" fillId="3" borderId="0" xfId="0" applyFont="1" applyFill="1"/>
    <xf numFmtId="0" fontId="2" fillId="2" borderId="0" xfId="0" applyFont="1" applyFill="1"/>
    <xf numFmtId="0" fontId="3" fillId="4" borderId="4" xfId="0" applyFont="1" applyFill="1" applyBorder="1" applyAlignment="1">
      <alignment horizontal="left" vertical="top" wrapText="1"/>
    </xf>
    <xf numFmtId="39" fontId="3" fillId="0" borderId="4" xfId="0" applyNumberFormat="1" applyFont="1" applyBorder="1" applyAlignment="1">
      <alignment vertical="top" wrapText="1"/>
    </xf>
    <xf numFmtId="39" fontId="3" fillId="0" borderId="4" xfId="0" applyNumberFormat="1" applyFont="1" applyBorder="1" applyAlignment="1">
      <alignment horizontal="right" vertical="top" wrapText="1"/>
    </xf>
    <xf numFmtId="39" fontId="3" fillId="0" borderId="5" xfId="0" applyNumberFormat="1" applyFont="1" applyBorder="1" applyAlignment="1">
      <alignment vertical="top" wrapText="1"/>
    </xf>
    <xf numFmtId="0" fontId="2" fillId="0" borderId="6" xfId="0" applyFont="1" applyBorder="1"/>
    <xf numFmtId="0" fontId="3" fillId="4" borderId="5" xfId="0" applyFont="1" applyFill="1" applyBorder="1" applyAlignment="1">
      <alignment horizontal="left" vertical="top" wrapText="1"/>
    </xf>
    <xf numFmtId="39" fontId="3" fillId="0" borderId="5" xfId="0" applyNumberFormat="1" applyFont="1" applyBorder="1" applyAlignment="1">
      <alignment horizontal="right" vertical="top" wrapText="1"/>
    </xf>
    <xf numFmtId="0" fontId="2" fillId="0" borderId="7" xfId="0" applyFont="1" applyBorder="1"/>
    <xf numFmtId="0" fontId="5" fillId="4" borderId="0" xfId="0" applyFont="1" applyFill="1" applyBorder="1" applyAlignment="1">
      <alignment horizontal="left" vertical="top" wrapText="1" readingOrder="1"/>
    </xf>
    <xf numFmtId="39" fontId="6" fillId="4" borderId="0" xfId="0" applyNumberFormat="1" applyFont="1" applyFill="1" applyBorder="1" applyAlignment="1">
      <alignment vertical="top" wrapText="1"/>
    </xf>
    <xf numFmtId="39" fontId="6" fillId="4" borderId="0" xfId="0" applyNumberFormat="1" applyFont="1" applyFill="1" applyBorder="1" applyAlignment="1">
      <alignment horizontal="right" vertical="top" wrapText="1"/>
    </xf>
    <xf numFmtId="0" fontId="7" fillId="3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/>
    <xf numFmtId="0" fontId="3" fillId="4" borderId="9" xfId="0" applyFont="1" applyFill="1" applyBorder="1" applyAlignment="1">
      <alignment horizontal="left" vertical="top" wrapText="1"/>
    </xf>
    <xf numFmtId="39" fontId="3" fillId="0" borderId="9" xfId="0" applyNumberFormat="1" applyFont="1" applyBorder="1" applyAlignment="1">
      <alignment vertical="top" wrapText="1"/>
    </xf>
    <xf numFmtId="39" fontId="3" fillId="0" borderId="9" xfId="0" applyNumberFormat="1" applyFont="1" applyBorder="1" applyAlignment="1">
      <alignment horizontal="right" vertical="top" wrapText="1"/>
    </xf>
    <xf numFmtId="0" fontId="3" fillId="5" borderId="8" xfId="0" applyFont="1" applyFill="1" applyBorder="1" applyAlignment="1">
      <alignment horizontal="left" vertical="top" wrapText="1" readingOrder="1"/>
    </xf>
    <xf numFmtId="39" fontId="4" fillId="5" borderId="8" xfId="0" applyNumberFormat="1" applyFont="1" applyFill="1" applyBorder="1" applyAlignment="1">
      <alignment vertical="top" wrapText="1"/>
    </xf>
    <xf numFmtId="39" fontId="4" fillId="5" borderId="8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6" borderId="15" xfId="0" applyFont="1" applyFill="1" applyBorder="1" applyAlignment="1">
      <alignment horizontal="center" vertical="top" wrapText="1" readingOrder="1"/>
    </xf>
    <xf numFmtId="0" fontId="3" fillId="7" borderId="16" xfId="0" applyFont="1" applyFill="1" applyBorder="1" applyAlignment="1">
      <alignment vertical="top" wrapText="1" readingOrder="1"/>
    </xf>
    <xf numFmtId="0" fontId="3" fillId="7" borderId="16" xfId="0" applyFont="1" applyFill="1" applyBorder="1" applyAlignment="1">
      <alignment horizontal="left" vertical="top" wrapText="1" readingOrder="1"/>
    </xf>
    <xf numFmtId="4" fontId="3" fillId="7" borderId="16" xfId="0" applyNumberFormat="1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 readingOrder="1"/>
    </xf>
    <xf numFmtId="0" fontId="3" fillId="7" borderId="5" xfId="0" applyFont="1" applyFill="1" applyBorder="1" applyAlignment="1">
      <alignment horizontal="center" vertical="top" wrapText="1" readingOrder="1"/>
    </xf>
    <xf numFmtId="0" fontId="3" fillId="8" borderId="5" xfId="0" applyFont="1" applyFill="1" applyBorder="1" applyAlignment="1">
      <alignment horizontal="left" vertical="top" wrapText="1"/>
    </xf>
    <xf numFmtId="4" fontId="3" fillId="8" borderId="5" xfId="0" applyNumberFormat="1" applyFont="1" applyFill="1" applyBorder="1" applyAlignment="1">
      <alignment vertical="top" wrapText="1"/>
    </xf>
    <xf numFmtId="4" fontId="3" fillId="8" borderId="5" xfId="0" applyNumberFormat="1" applyFont="1" applyFill="1" applyBorder="1" applyAlignment="1">
      <alignment horizontal="right" vertical="top" wrapText="1"/>
    </xf>
    <xf numFmtId="0" fontId="3" fillId="7" borderId="17" xfId="0" applyFont="1" applyFill="1" applyBorder="1" applyAlignment="1">
      <alignment vertical="top" wrapText="1" readingOrder="1"/>
    </xf>
    <xf numFmtId="0" fontId="3" fillId="7" borderId="17" xfId="0" applyFont="1" applyFill="1" applyBorder="1" applyAlignment="1">
      <alignment horizontal="left" vertical="top" wrapText="1" readingOrder="1"/>
    </xf>
    <xf numFmtId="4" fontId="3" fillId="7" borderId="17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9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Fill="1"/>
    <xf numFmtId="43" fontId="10" fillId="0" borderId="0" xfId="1" applyFont="1" applyFill="1" applyBorder="1"/>
    <xf numFmtId="43" fontId="12" fillId="0" borderId="0" xfId="1" applyFont="1" applyFill="1"/>
    <xf numFmtId="43" fontId="10" fillId="0" borderId="19" xfId="1" applyFont="1" applyFill="1" applyBorder="1"/>
    <xf numFmtId="43" fontId="13" fillId="0" borderId="0" xfId="1" applyFont="1" applyFill="1"/>
    <xf numFmtId="43" fontId="11" fillId="0" borderId="0" xfId="1" applyFont="1" applyFill="1"/>
    <xf numFmtId="43" fontId="10" fillId="0" borderId="18" xfId="1" applyFont="1" applyFill="1" applyBorder="1"/>
    <xf numFmtId="43" fontId="11" fillId="0" borderId="20" xfId="1" applyFont="1" applyFill="1" applyBorder="1"/>
    <xf numFmtId="43" fontId="10" fillId="0" borderId="0" xfId="1" applyFont="1" applyFill="1" applyAlignment="1"/>
    <xf numFmtId="0" fontId="10" fillId="0" borderId="0" xfId="0" applyFont="1"/>
    <xf numFmtId="43" fontId="10" fillId="0" borderId="0" xfId="1" applyFont="1"/>
    <xf numFmtId="43" fontId="11" fillId="0" borderId="0" xfId="1" applyFont="1"/>
    <xf numFmtId="0" fontId="13" fillId="0" borderId="0" xfId="0" applyFont="1" applyAlignment="1">
      <alignment horizontal="left"/>
    </xf>
    <xf numFmtId="43" fontId="10" fillId="0" borderId="18" xfId="1" applyFont="1" applyBorder="1"/>
    <xf numFmtId="0" fontId="10" fillId="0" borderId="0" xfId="0" applyFont="1" applyBorder="1"/>
    <xf numFmtId="43" fontId="11" fillId="0" borderId="18" xfId="1" applyFont="1" applyBorder="1"/>
    <xf numFmtId="0" fontId="10" fillId="0" borderId="0" xfId="0" applyFont="1" applyAlignment="1">
      <alignment horizontal="left"/>
    </xf>
    <xf numFmtId="43" fontId="11" fillId="0" borderId="20" xfId="1" applyFont="1" applyBorder="1"/>
    <xf numFmtId="43" fontId="11" fillId="0" borderId="0" xfId="1" applyFont="1" applyBorder="1"/>
    <xf numFmtId="43" fontId="11" fillId="0" borderId="18" xfId="1" applyFont="1" applyBorder="1" applyAlignment="1">
      <alignment wrapText="1"/>
    </xf>
    <xf numFmtId="43" fontId="10" fillId="0" borderId="0" xfId="1" applyFont="1" applyAlignment="1"/>
    <xf numFmtId="43" fontId="11" fillId="0" borderId="20" xfId="1" applyFont="1" applyBorder="1" applyAlignment="1">
      <alignment wrapText="1"/>
    </xf>
    <xf numFmtId="0" fontId="10" fillId="0" borderId="15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/>
    </xf>
    <xf numFmtId="188" fontId="2" fillId="0" borderId="27" xfId="0" applyNumberFormat="1" applyFont="1" applyBorder="1" applyAlignment="1">
      <alignment horizontal="center"/>
    </xf>
    <xf numFmtId="0" fontId="2" fillId="0" borderId="27" xfId="0" applyFont="1" applyBorder="1"/>
    <xf numFmtId="43" fontId="2" fillId="0" borderId="27" xfId="1" applyFont="1" applyBorder="1"/>
    <xf numFmtId="188" fontId="10" fillId="0" borderId="28" xfId="0" applyNumberFormat="1" applyFont="1" applyBorder="1" applyAlignment="1">
      <alignment horizontal="center"/>
    </xf>
    <xf numFmtId="0" fontId="2" fillId="0" borderId="5" xfId="0" applyFont="1" applyBorder="1"/>
    <xf numFmtId="49" fontId="2" fillId="0" borderId="5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43" fontId="2" fillId="0" borderId="5" xfId="1" applyFont="1" applyBorder="1"/>
    <xf numFmtId="188" fontId="10" fillId="0" borderId="29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/>
    </xf>
    <xf numFmtId="0" fontId="10" fillId="0" borderId="29" xfId="0" applyFont="1" applyBorder="1"/>
    <xf numFmtId="14" fontId="2" fillId="0" borderId="5" xfId="0" applyNumberFormat="1" applyFont="1" applyBorder="1"/>
    <xf numFmtId="0" fontId="10" fillId="0" borderId="5" xfId="0" applyFont="1" applyBorder="1"/>
    <xf numFmtId="0" fontId="2" fillId="0" borderId="17" xfId="0" applyFont="1" applyBorder="1"/>
    <xf numFmtId="43" fontId="2" fillId="0" borderId="17" xfId="1" applyFont="1" applyBorder="1"/>
    <xf numFmtId="0" fontId="10" fillId="0" borderId="17" xfId="0" applyFont="1" applyBorder="1"/>
    <xf numFmtId="0" fontId="10" fillId="0" borderId="30" xfId="0" applyFont="1" applyBorder="1"/>
    <xf numFmtId="0" fontId="1" fillId="0" borderId="32" xfId="0" applyFont="1" applyBorder="1" applyAlignment="1">
      <alignment horizontal="center" vertical="center"/>
    </xf>
    <xf numFmtId="43" fontId="1" fillId="0" borderId="33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0" xfId="2" applyFo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3" fontId="10" fillId="0" borderId="5" xfId="1" applyFont="1" applyFill="1" applyBorder="1"/>
    <xf numFmtId="0" fontId="0" fillId="0" borderId="0" xfId="0" applyFill="1"/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3" fontId="11" fillId="0" borderId="8" xfId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88" fontId="10" fillId="0" borderId="0" xfId="0" applyNumberFormat="1" applyFont="1" applyAlignment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8" xfId="3" applyNumberFormat="1" applyFont="1" applyBorder="1" applyAlignment="1">
      <alignment horizontal="centerContinuous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Continuous" vertical="center" wrapText="1"/>
    </xf>
    <xf numFmtId="0" fontId="2" fillId="0" borderId="27" xfId="3" applyFont="1" applyBorder="1" applyAlignment="1">
      <alignment vertical="top" wrapText="1"/>
    </xf>
    <xf numFmtId="0" fontId="2" fillId="0" borderId="35" xfId="3" applyFont="1" applyBorder="1" applyAlignment="1">
      <alignment horizontal="left" vertical="top" wrapText="1"/>
    </xf>
    <xf numFmtId="188" fontId="2" fillId="0" borderId="35" xfId="3" applyNumberFormat="1" applyFont="1" applyBorder="1" applyAlignment="1">
      <alignment horizontal="center" vertical="top" wrapText="1"/>
    </xf>
    <xf numFmtId="0" fontId="2" fillId="0" borderId="35" xfId="3" applyFont="1" applyBorder="1" applyAlignment="1">
      <alignment horizontal="center" vertical="top" wrapText="1"/>
    </xf>
    <xf numFmtId="43" fontId="2" fillId="0" borderId="35" xfId="1" applyFont="1" applyBorder="1" applyAlignment="1">
      <alignment vertical="top" wrapText="1"/>
    </xf>
    <xf numFmtId="188" fontId="1" fillId="0" borderId="35" xfId="3" applyNumberFormat="1" applyFont="1" applyBorder="1" applyAlignment="1">
      <alignment horizontal="center" vertical="top" wrapText="1"/>
    </xf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27" xfId="3" applyFont="1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43" fontId="1" fillId="0" borderId="2" xfId="1" applyFont="1" applyBorder="1" applyAlignment="1">
      <alignment vertical="top" wrapText="1"/>
    </xf>
    <xf numFmtId="188" fontId="1" fillId="0" borderId="2" xfId="3" applyNumberFormat="1" applyFont="1" applyBorder="1" applyAlignment="1">
      <alignment horizontal="center" vertical="top" wrapText="1"/>
    </xf>
    <xf numFmtId="0" fontId="1" fillId="0" borderId="2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6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27" xfId="3" applyFont="1" applyBorder="1" applyAlignment="1">
      <alignment horizontal="left" vertical="top" wrapText="1"/>
    </xf>
    <xf numFmtId="43" fontId="2" fillId="0" borderId="0" xfId="1" applyFont="1" applyFill="1"/>
    <xf numFmtId="43" fontId="2" fillId="0" borderId="0" xfId="1" applyFont="1" applyFill="1" applyBorder="1"/>
    <xf numFmtId="43" fontId="9" fillId="0" borderId="0" xfId="1" applyFont="1" applyFill="1"/>
    <xf numFmtId="43" fontId="1" fillId="0" borderId="0" xfId="1" applyFont="1" applyFill="1"/>
    <xf numFmtId="43" fontId="17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/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readingOrder="1"/>
    </xf>
    <xf numFmtId="0" fontId="3" fillId="9" borderId="44" xfId="0" applyFont="1" applyFill="1" applyBorder="1" applyAlignment="1">
      <alignment horizontal="center" vertical="center" readingOrder="1"/>
    </xf>
    <xf numFmtId="0" fontId="3" fillId="9" borderId="45" xfId="0" applyFont="1" applyFill="1" applyBorder="1" applyAlignment="1">
      <alignment horizontal="center" vertical="center" readingOrder="1"/>
    </xf>
    <xf numFmtId="43" fontId="3" fillId="10" borderId="48" xfId="1" applyFont="1" applyFill="1" applyBorder="1" applyAlignment="1">
      <alignment horizontal="right" vertical="top" wrapText="1"/>
    </xf>
    <xf numFmtId="43" fontId="3" fillId="12" borderId="50" xfId="1" applyFont="1" applyFill="1" applyBorder="1" applyAlignment="1">
      <alignment horizontal="right" vertical="top" wrapText="1"/>
    </xf>
    <xf numFmtId="2" fontId="3" fillId="13" borderId="8" xfId="1" applyNumberFormat="1" applyFont="1" applyFill="1" applyBorder="1" applyAlignment="1">
      <alignment horizontal="right" vertical="top" wrapText="1"/>
    </xf>
    <xf numFmtId="43" fontId="3" fillId="13" borderId="51" xfId="1" applyFont="1" applyFill="1" applyBorder="1" applyAlignment="1">
      <alignment horizontal="right" vertical="top" wrapText="1"/>
    </xf>
    <xf numFmtId="0" fontId="3" fillId="11" borderId="49" xfId="0" applyFont="1" applyFill="1" applyBorder="1" applyAlignment="1">
      <alignment horizontal="left" vertical="top" readingOrder="1"/>
    </xf>
    <xf numFmtId="0" fontId="3" fillId="11" borderId="12" xfId="0" applyFont="1" applyFill="1" applyBorder="1" applyAlignment="1">
      <alignment horizontal="left" vertical="top" readingOrder="1"/>
    </xf>
    <xf numFmtId="0" fontId="3" fillId="11" borderId="13" xfId="0" applyFont="1" applyFill="1" applyBorder="1" applyAlignment="1">
      <alignment horizontal="left" vertical="top" readingOrder="1"/>
    </xf>
    <xf numFmtId="2" fontId="3" fillId="12" borderId="51" xfId="1" applyNumberFormat="1" applyFont="1" applyFill="1" applyBorder="1" applyAlignment="1">
      <alignment horizontal="right" vertical="top" wrapText="1"/>
    </xf>
    <xf numFmtId="0" fontId="3" fillId="0" borderId="52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quotePrefix="1" applyFont="1" applyBorder="1" applyAlignment="1">
      <alignment vertical="top" wrapText="1"/>
    </xf>
    <xf numFmtId="43" fontId="3" fillId="0" borderId="16" xfId="1" applyFont="1" applyBorder="1" applyAlignment="1">
      <alignment horizontal="right" vertical="top" wrapText="1"/>
    </xf>
    <xf numFmtId="43" fontId="3" fillId="0" borderId="5" xfId="1" applyFont="1" applyBorder="1" applyAlignment="1">
      <alignment horizontal="right" vertical="top" wrapText="1"/>
    </xf>
    <xf numFmtId="43" fontId="2" fillId="0" borderId="53" xfId="1" applyFont="1" applyBorder="1" applyAlignment="1">
      <alignment horizontal="right"/>
    </xf>
    <xf numFmtId="0" fontId="2" fillId="0" borderId="54" xfId="0" applyFont="1" applyBorder="1"/>
    <xf numFmtId="43" fontId="3" fillId="0" borderId="29" xfId="1" applyFont="1" applyBorder="1" applyAlignment="1">
      <alignment horizontal="right" vertical="top" wrapText="1"/>
    </xf>
    <xf numFmtId="0" fontId="3" fillId="0" borderId="54" xfId="0" applyFont="1" applyBorder="1" applyAlignment="1">
      <alignment vertical="top" wrapText="1"/>
    </xf>
    <xf numFmtId="43" fontId="2" fillId="0" borderId="29" xfId="1" applyFont="1" applyBorder="1" applyAlignment="1">
      <alignment horizontal="right"/>
    </xf>
    <xf numFmtId="0" fontId="2" fillId="0" borderId="54" xfId="0" applyFont="1" applyBorder="1" applyAlignment="1"/>
    <xf numFmtId="0" fontId="3" fillId="0" borderId="16" xfId="0" applyFont="1" applyBorder="1" applyAlignment="1">
      <alignment horizontal="right" vertical="top" wrapText="1"/>
    </xf>
    <xf numFmtId="43" fontId="3" fillId="13" borderId="8" xfId="1" applyFont="1" applyFill="1" applyBorder="1" applyAlignment="1">
      <alignment horizontal="right" vertical="top" wrapText="1"/>
    </xf>
    <xf numFmtId="43" fontId="3" fillId="13" borderId="55" xfId="1" applyFont="1" applyFill="1" applyBorder="1" applyAlignment="1">
      <alignment horizontal="right" vertical="top" wrapText="1"/>
    </xf>
    <xf numFmtId="43" fontId="3" fillId="2" borderId="8" xfId="1" applyFont="1" applyFill="1" applyBorder="1" applyAlignment="1">
      <alignment horizontal="right" vertical="top" wrapText="1"/>
    </xf>
    <xf numFmtId="43" fontId="3" fillId="2" borderId="51" xfId="1" applyFont="1" applyFill="1" applyBorder="1" applyAlignment="1">
      <alignment horizontal="right" vertical="top" wrapText="1"/>
    </xf>
    <xf numFmtId="43" fontId="3" fillId="14" borderId="59" xfId="1" applyFont="1" applyFill="1" applyBorder="1" applyAlignment="1">
      <alignment horizontal="right" vertical="top" wrapText="1"/>
    </xf>
    <xf numFmtId="43" fontId="3" fillId="14" borderId="60" xfId="1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center"/>
    </xf>
    <xf numFmtId="43" fontId="3" fillId="3" borderId="0" xfId="1" applyFont="1" applyFill="1" applyBorder="1" applyAlignment="1">
      <alignment horizontal="right" vertical="top" wrapText="1"/>
    </xf>
    <xf numFmtId="0" fontId="2" fillId="3" borderId="0" xfId="0" applyFont="1" applyFill="1" applyAlignment="1"/>
    <xf numFmtId="0" fontId="3" fillId="0" borderId="0" xfId="4" applyFont="1" applyBorder="1" applyAlignment="1">
      <alignment horizontal="left" vertical="top" readingOrder="1"/>
    </xf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 readingOrder="1"/>
    </xf>
    <xf numFmtId="0" fontId="3" fillId="15" borderId="61" xfId="4" applyFont="1" applyFill="1" applyBorder="1" applyAlignment="1">
      <alignment horizontal="center" vertical="center" wrapText="1" readingOrder="1"/>
    </xf>
    <xf numFmtId="0" fontId="3" fillId="15" borderId="62" xfId="4" applyFont="1" applyFill="1" applyBorder="1" applyAlignment="1">
      <alignment horizontal="center" vertical="center" wrapText="1" readingOrder="1"/>
    </xf>
    <xf numFmtId="0" fontId="3" fillId="15" borderId="63" xfId="4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4" fontId="3" fillId="0" borderId="27" xfId="0" applyNumberFormat="1" applyFont="1" applyBorder="1" applyAlignment="1">
      <alignment horizontal="right"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4" fontId="3" fillId="0" borderId="27" xfId="0" applyNumberFormat="1" applyFont="1" applyBorder="1" applyAlignment="1">
      <alignment vertical="top" wrapText="1"/>
    </xf>
    <xf numFmtId="0" fontId="19" fillId="0" borderId="27" xfId="0" applyFont="1" applyBorder="1" applyAlignment="1">
      <alignment vertical="top" wrapText="1"/>
    </xf>
    <xf numFmtId="0" fontId="0" fillId="0" borderId="27" xfId="0" applyBorder="1"/>
    <xf numFmtId="0" fontId="4" fillId="0" borderId="5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vertical="top" wrapText="1"/>
    </xf>
    <xf numFmtId="0" fontId="0" fillId="0" borderId="5" xfId="0" applyBorder="1"/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3" fillId="0" borderId="0" xfId="4" applyFont="1" applyBorder="1" applyAlignment="1">
      <alignment horizontal="center" vertical="top"/>
    </xf>
    <xf numFmtId="43" fontId="10" fillId="0" borderId="0" xfId="1" applyFont="1" applyBorder="1"/>
    <xf numFmtId="43" fontId="10" fillId="0" borderId="0" xfId="0" applyNumberFormat="1" applyFont="1"/>
    <xf numFmtId="43" fontId="10" fillId="0" borderId="0" xfId="1" applyNumberFormat="1" applyFont="1"/>
    <xf numFmtId="43" fontId="10" fillId="0" borderId="18" xfId="1" applyNumberFormat="1" applyFont="1" applyBorder="1"/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 vertical="center" wrapText="1" readingOrder="1"/>
    </xf>
    <xf numFmtId="0" fontId="3" fillId="6" borderId="14" xfId="0" applyFont="1" applyFill="1" applyBorder="1" applyAlignment="1">
      <alignment horizontal="center" vertical="center" wrapText="1" readingOrder="1"/>
    </xf>
    <xf numFmtId="0" fontId="3" fillId="6" borderId="15" xfId="0" applyFont="1" applyFill="1" applyBorder="1" applyAlignment="1">
      <alignment horizontal="center" vertical="center" wrapText="1" readingOrder="1"/>
    </xf>
    <xf numFmtId="0" fontId="3" fillId="6" borderId="11" xfId="0" applyFont="1" applyFill="1" applyBorder="1" applyAlignment="1">
      <alignment horizontal="center" vertical="top" wrapText="1" readingOrder="1"/>
    </xf>
    <xf numFmtId="0" fontId="3" fillId="6" borderId="12" xfId="0" applyFont="1" applyFill="1" applyBorder="1" applyAlignment="1">
      <alignment horizontal="center" vertical="top" wrapText="1" readingOrder="1"/>
    </xf>
    <xf numFmtId="0" fontId="3" fillId="6" borderId="13" xfId="0" applyFont="1" applyFill="1" applyBorder="1" applyAlignment="1">
      <alignment horizontal="center" vertical="top" wrapText="1" readingOrder="1"/>
    </xf>
    <xf numFmtId="43" fontId="11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3" fontId="10" fillId="0" borderId="22" xfId="1" applyFont="1" applyBorder="1" applyAlignment="1">
      <alignment horizontal="center" vertical="center"/>
    </xf>
    <xf numFmtId="43" fontId="10" fillId="0" borderId="25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188" fontId="10" fillId="0" borderId="10" xfId="0" applyNumberFormat="1" applyFont="1" applyFill="1" applyBorder="1" applyAlignment="1">
      <alignment horizontal="center" vertical="center"/>
    </xf>
    <xf numFmtId="188" fontId="10" fillId="0" borderId="15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center" vertical="center" wrapText="1"/>
    </xf>
    <xf numFmtId="49" fontId="10" fillId="0" borderId="15" xfId="1" applyNumberFormat="1" applyFont="1" applyFill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188" fontId="1" fillId="0" borderId="36" xfId="3" applyNumberFormat="1" applyFont="1" applyBorder="1" applyAlignment="1">
      <alignment horizontal="center" vertical="top" wrapText="1"/>
    </xf>
    <xf numFmtId="188" fontId="1" fillId="0" borderId="37" xfId="3" applyNumberFormat="1" applyFont="1" applyBorder="1" applyAlignment="1">
      <alignment horizontal="center" vertical="top" wrapText="1"/>
    </xf>
    <xf numFmtId="188" fontId="1" fillId="0" borderId="38" xfId="3" applyNumberFormat="1" applyFont="1" applyBorder="1" applyAlignment="1">
      <alignment horizontal="center" vertical="top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11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2" fillId="14" borderId="56" xfId="0" applyFont="1" applyFill="1" applyBorder="1" applyAlignment="1">
      <alignment horizontal="center"/>
    </xf>
    <xf numFmtId="0" fontId="2" fillId="14" borderId="57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3" fillId="9" borderId="40" xfId="0" applyFont="1" applyFill="1" applyBorder="1" applyAlignment="1">
      <alignment horizontal="center" vertical="center" readingOrder="1"/>
    </xf>
    <xf numFmtId="0" fontId="3" fillId="9" borderId="41" xfId="0" applyFont="1" applyFill="1" applyBorder="1" applyAlignment="1">
      <alignment horizontal="center" vertical="center" readingOrder="1"/>
    </xf>
    <xf numFmtId="0" fontId="3" fillId="9" borderId="42" xfId="0" applyFont="1" applyFill="1" applyBorder="1" applyAlignment="1">
      <alignment horizontal="center" vertical="center" readingOrder="1"/>
    </xf>
    <xf numFmtId="0" fontId="3" fillId="10" borderId="46" xfId="0" applyFont="1" applyFill="1" applyBorder="1" applyAlignment="1">
      <alignment horizontal="left" vertical="top" readingOrder="1"/>
    </xf>
    <xf numFmtId="0" fontId="3" fillId="10" borderId="41" xfId="0" applyFont="1" applyFill="1" applyBorder="1" applyAlignment="1">
      <alignment horizontal="left" vertical="top" readingOrder="1"/>
    </xf>
    <xf numFmtId="0" fontId="3" fillId="10" borderId="47" xfId="0" applyFont="1" applyFill="1" applyBorder="1" applyAlignment="1">
      <alignment horizontal="left" vertical="top" readingOrder="1"/>
    </xf>
    <xf numFmtId="0" fontId="3" fillId="11" borderId="49" xfId="0" applyFont="1" applyFill="1" applyBorder="1" applyAlignment="1">
      <alignment horizontal="left" vertical="top" readingOrder="1"/>
    </xf>
    <xf numFmtId="0" fontId="3" fillId="11" borderId="12" xfId="0" applyFont="1" applyFill="1" applyBorder="1" applyAlignment="1">
      <alignment horizontal="left" vertical="top" readingOrder="1"/>
    </xf>
    <xf numFmtId="0" fontId="3" fillId="11" borderId="13" xfId="0" applyFont="1" applyFill="1" applyBorder="1" applyAlignment="1">
      <alignment horizontal="left" vertical="top" readingOrder="1"/>
    </xf>
    <xf numFmtId="0" fontId="3" fillId="13" borderId="49" xfId="0" applyFont="1" applyFill="1" applyBorder="1" applyAlignment="1">
      <alignment horizontal="left" vertical="top" readingOrder="1"/>
    </xf>
    <xf numFmtId="0" fontId="3" fillId="13" borderId="12" xfId="0" applyFont="1" applyFill="1" applyBorder="1" applyAlignment="1">
      <alignment horizontal="left" vertical="top" readingOrder="1"/>
    </xf>
    <xf numFmtId="0" fontId="3" fillId="13" borderId="13" xfId="0" applyFont="1" applyFill="1" applyBorder="1" applyAlignment="1">
      <alignment horizontal="left" vertical="top" readingOrder="1"/>
    </xf>
    <xf numFmtId="0" fontId="3" fillId="2" borderId="49" xfId="0" applyFont="1" applyFill="1" applyBorder="1" applyAlignment="1">
      <alignment horizontal="left" vertical="top" readingOrder="1"/>
    </xf>
    <xf numFmtId="0" fontId="3" fillId="2" borderId="12" xfId="0" applyFont="1" applyFill="1" applyBorder="1" applyAlignment="1">
      <alignment horizontal="left" vertical="top" readingOrder="1"/>
    </xf>
    <xf numFmtId="0" fontId="3" fillId="2" borderId="13" xfId="0" applyFont="1" applyFill="1" applyBorder="1" applyAlignment="1">
      <alignment horizontal="left" vertical="top" readingOrder="1"/>
    </xf>
    <xf numFmtId="0" fontId="3" fillId="9" borderId="39" xfId="0" applyFont="1" applyFill="1" applyBorder="1" applyAlignment="1">
      <alignment horizontal="center" vertical="center" readingOrder="1"/>
    </xf>
    <xf numFmtId="0" fontId="3" fillId="9" borderId="43" xfId="0" applyFont="1" applyFill="1" applyBorder="1" applyAlignment="1">
      <alignment horizontal="center" vertical="center" readingOrder="1"/>
    </xf>
    <xf numFmtId="0" fontId="3" fillId="9" borderId="23" xfId="0" applyFont="1" applyFill="1" applyBorder="1" applyAlignment="1">
      <alignment horizontal="center" vertical="center" readingOrder="1"/>
    </xf>
    <xf numFmtId="0" fontId="3" fillId="9" borderId="33" xfId="0" applyFont="1" applyFill="1" applyBorder="1" applyAlignment="1">
      <alignment horizontal="center" vertical="center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96</xdr:row>
      <xdr:rowOff>200025</xdr:rowOff>
    </xdr:from>
    <xdr:to>
      <xdr:col>3</xdr:col>
      <xdr:colOff>330330</xdr:colOff>
      <xdr:row>100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24079200"/>
          <a:ext cx="1444755" cy="10104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10</xdr:row>
      <xdr:rowOff>179916</xdr:rowOff>
    </xdr:from>
    <xdr:to>
      <xdr:col>9</xdr:col>
      <xdr:colOff>513421</xdr:colOff>
      <xdr:row>14</xdr:row>
      <xdr:rowOff>131997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9583" y="4931833"/>
          <a:ext cx="1444755" cy="10104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18</xdr:row>
      <xdr:rowOff>200025</xdr:rowOff>
    </xdr:from>
    <xdr:to>
      <xdr:col>4</xdr:col>
      <xdr:colOff>397005</xdr:colOff>
      <xdr:row>22</xdr:row>
      <xdr:rowOff>134114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5010150"/>
          <a:ext cx="1444755" cy="1010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15</xdr:row>
      <xdr:rowOff>123825</xdr:rowOff>
    </xdr:from>
    <xdr:to>
      <xdr:col>4</xdr:col>
      <xdr:colOff>397005</xdr:colOff>
      <xdr:row>19</xdr:row>
      <xdr:rowOff>143639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3857625"/>
          <a:ext cx="1444755" cy="10104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30</xdr:row>
      <xdr:rowOff>171450</xdr:rowOff>
    </xdr:from>
    <xdr:to>
      <xdr:col>6</xdr:col>
      <xdr:colOff>416055</xdr:colOff>
      <xdr:row>34</xdr:row>
      <xdr:rowOff>115064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8201025"/>
          <a:ext cx="1444755" cy="10104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624417</xdr:colOff>
      <xdr:row>43</xdr:row>
      <xdr:rowOff>169333</xdr:rowOff>
    </xdr:from>
    <xdr:to>
      <xdr:col>12</xdr:col>
      <xdr:colOff>502839</xdr:colOff>
      <xdr:row>47</xdr:row>
      <xdr:rowOff>121413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7417" y="11260666"/>
          <a:ext cx="1444755" cy="10104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12</xdr:row>
      <xdr:rowOff>114300</xdr:rowOff>
    </xdr:from>
    <xdr:to>
      <xdr:col>4</xdr:col>
      <xdr:colOff>616080</xdr:colOff>
      <xdr:row>16</xdr:row>
      <xdr:rowOff>134114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3086100"/>
          <a:ext cx="1444755" cy="10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12</xdr:row>
      <xdr:rowOff>142875</xdr:rowOff>
    </xdr:from>
    <xdr:to>
      <xdr:col>5</xdr:col>
      <xdr:colOff>482730</xdr:colOff>
      <xdr:row>16</xdr:row>
      <xdr:rowOff>86489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6010275"/>
          <a:ext cx="1444755" cy="1010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13</xdr:row>
      <xdr:rowOff>152400</xdr:rowOff>
    </xdr:from>
    <xdr:to>
      <xdr:col>4</xdr:col>
      <xdr:colOff>549405</xdr:colOff>
      <xdr:row>17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3638550"/>
          <a:ext cx="1444755" cy="10104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2228850</xdr:colOff>
      <xdr:row>21</xdr:row>
      <xdr:rowOff>123825</xdr:rowOff>
    </xdr:from>
    <xdr:to>
      <xdr:col>4</xdr:col>
      <xdr:colOff>492255</xdr:colOff>
      <xdr:row>25</xdr:row>
      <xdr:rowOff>143639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0" y="5343525"/>
          <a:ext cx="1444755" cy="10104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11</xdr:row>
      <xdr:rowOff>85725</xdr:rowOff>
    </xdr:from>
    <xdr:to>
      <xdr:col>4</xdr:col>
      <xdr:colOff>539880</xdr:colOff>
      <xdr:row>15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0" y="2828925"/>
          <a:ext cx="1444755" cy="1010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76200</xdr:rowOff>
    </xdr:from>
    <xdr:to>
      <xdr:col>4</xdr:col>
      <xdr:colOff>416055</xdr:colOff>
      <xdr:row>16</xdr:row>
      <xdr:rowOff>96014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3067050"/>
          <a:ext cx="1444755" cy="1010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23</xdr:row>
      <xdr:rowOff>133350</xdr:rowOff>
    </xdr:from>
    <xdr:to>
      <xdr:col>5</xdr:col>
      <xdr:colOff>558930</xdr:colOff>
      <xdr:row>27</xdr:row>
      <xdr:rowOff>153164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6172200"/>
          <a:ext cx="1444755" cy="1010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26</xdr:row>
      <xdr:rowOff>123825</xdr:rowOff>
    </xdr:from>
    <xdr:to>
      <xdr:col>2</xdr:col>
      <xdr:colOff>2397255</xdr:colOff>
      <xdr:row>30</xdr:row>
      <xdr:rowOff>143639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6575" y="6562725"/>
          <a:ext cx="1444755" cy="1010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26</xdr:row>
      <xdr:rowOff>85725</xdr:rowOff>
    </xdr:from>
    <xdr:to>
      <xdr:col>2</xdr:col>
      <xdr:colOff>2625855</xdr:colOff>
      <xdr:row>30</xdr:row>
      <xdr:rowOff>105539</xdr:rowOff>
    </xdr:to>
    <xdr:pic>
      <xdr:nvPicPr>
        <xdr:cNvPr id="2" name="รูปภาพ 1" descr="พี่แก้ว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6448425"/>
          <a:ext cx="1444755" cy="1010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BP187"/>
  <sheetViews>
    <sheetView tabSelected="1" workbookViewId="0">
      <selection activeCell="I16" sqref="I16"/>
    </sheetView>
  </sheetViews>
  <sheetFormatPr defaultRowHeight="14.25"/>
  <cols>
    <col min="1" max="1" width="34.875" customWidth="1"/>
    <col min="2" max="2" width="14.875" customWidth="1"/>
    <col min="3" max="3" width="14.25" customWidth="1"/>
    <col min="4" max="4" width="14.625" customWidth="1"/>
    <col min="5" max="5" width="14.875" customWidth="1"/>
  </cols>
  <sheetData>
    <row r="1" spans="1:68" s="1" customFormat="1" ht="21">
      <c r="A1" s="218" t="s">
        <v>0</v>
      </c>
      <c r="B1" s="218"/>
      <c r="C1" s="218"/>
      <c r="D1" s="218"/>
      <c r="E1" s="218"/>
    </row>
    <row r="2" spans="1:68" s="1" customFormat="1" ht="21">
      <c r="A2" s="218" t="s">
        <v>1</v>
      </c>
      <c r="B2" s="218"/>
      <c r="C2" s="218"/>
      <c r="D2" s="218"/>
      <c r="E2" s="218"/>
    </row>
    <row r="3" spans="1:68" s="1" customFormat="1" ht="21">
      <c r="A3" s="218" t="s">
        <v>2</v>
      </c>
      <c r="B3" s="218"/>
      <c r="C3" s="218"/>
      <c r="D3" s="218"/>
      <c r="E3" s="218"/>
    </row>
    <row r="4" spans="1:68" s="1" customFormat="1" ht="21">
      <c r="A4" s="218" t="s">
        <v>3</v>
      </c>
      <c r="B4" s="218"/>
      <c r="C4" s="218"/>
      <c r="D4" s="218"/>
      <c r="E4" s="218"/>
    </row>
    <row r="5" spans="1:68" s="1" customFormat="1" ht="21.75" thickBot="1">
      <c r="A5" s="2"/>
      <c r="B5" s="2"/>
      <c r="C5" s="2"/>
      <c r="D5" s="2"/>
      <c r="E5" s="2"/>
    </row>
    <row r="6" spans="1:68" s="7" customFormat="1" ht="19.5" customHeight="1" thickBot="1">
      <c r="A6" s="3" t="s">
        <v>4</v>
      </c>
      <c r="B6" s="4" t="s">
        <v>5</v>
      </c>
      <c r="C6" s="4" t="s">
        <v>6</v>
      </c>
      <c r="D6" s="4" t="s">
        <v>7</v>
      </c>
      <c r="E6" s="5" t="s">
        <v>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12" customFormat="1" ht="19.5" customHeight="1">
      <c r="A7" s="8" t="s">
        <v>9</v>
      </c>
      <c r="B7" s="9">
        <v>0</v>
      </c>
      <c r="C7" s="10">
        <v>274521.17</v>
      </c>
      <c r="D7" s="9">
        <v>-274521.17</v>
      </c>
      <c r="E7" s="11">
        <f>SUM(B7+C7+D7)</f>
        <v>0</v>
      </c>
    </row>
    <row r="8" spans="1:68" s="15" customFormat="1" ht="19.5" customHeight="1">
      <c r="A8" s="13" t="s">
        <v>10</v>
      </c>
      <c r="B8" s="11">
        <v>25000</v>
      </c>
      <c r="C8" s="14">
        <v>0</v>
      </c>
      <c r="D8" s="11">
        <v>0</v>
      </c>
      <c r="E8" s="11">
        <f t="shared" ref="E8:E71" si="0">SUM(B8+C8+D8)</f>
        <v>25000</v>
      </c>
    </row>
    <row r="9" spans="1:68" s="15" customFormat="1" ht="19.5" customHeight="1">
      <c r="A9" s="13" t="s">
        <v>11</v>
      </c>
      <c r="B9" s="11">
        <v>0</v>
      </c>
      <c r="C9" s="14">
        <v>274521.17</v>
      </c>
      <c r="D9" s="11">
        <v>-274521.17</v>
      </c>
      <c r="E9" s="11">
        <f t="shared" si="0"/>
        <v>0</v>
      </c>
    </row>
    <row r="10" spans="1:68" s="15" customFormat="1" ht="19.5" customHeight="1">
      <c r="A10" s="13" t="s">
        <v>12</v>
      </c>
      <c r="B10" s="11">
        <v>0</v>
      </c>
      <c r="C10" s="14">
        <v>18280</v>
      </c>
      <c r="D10" s="11">
        <v>-18280</v>
      </c>
      <c r="E10" s="11">
        <f t="shared" si="0"/>
        <v>0</v>
      </c>
    </row>
    <row r="11" spans="1:68" s="15" customFormat="1" ht="19.5" customHeight="1">
      <c r="A11" s="13" t="s">
        <v>13</v>
      </c>
      <c r="B11" s="11">
        <v>77380</v>
      </c>
      <c r="C11" s="14">
        <v>4688106.17</v>
      </c>
      <c r="D11" s="11">
        <v>-285106.17</v>
      </c>
      <c r="E11" s="11">
        <f t="shared" si="0"/>
        <v>4480380</v>
      </c>
    </row>
    <row r="12" spans="1:68" s="15" customFormat="1" ht="19.5" customHeight="1">
      <c r="A12" s="13" t="s">
        <v>14</v>
      </c>
      <c r="B12" s="11">
        <v>11689.72</v>
      </c>
      <c r="C12" s="14">
        <v>112936.28</v>
      </c>
      <c r="D12" s="11">
        <v>-124626</v>
      </c>
      <c r="E12" s="11">
        <f t="shared" si="0"/>
        <v>0</v>
      </c>
    </row>
    <row r="13" spans="1:68" s="15" customFormat="1" ht="19.5" customHeight="1">
      <c r="A13" s="13" t="s">
        <v>15</v>
      </c>
      <c r="B13" s="11">
        <v>0</v>
      </c>
      <c r="C13" s="14">
        <v>15750</v>
      </c>
      <c r="D13" s="11">
        <v>-15750</v>
      </c>
      <c r="E13" s="11">
        <f t="shared" si="0"/>
        <v>0</v>
      </c>
    </row>
    <row r="14" spans="1:68" s="15" customFormat="1" ht="19.5" customHeight="1">
      <c r="A14" s="13" t="s">
        <v>16</v>
      </c>
      <c r="B14" s="11">
        <v>104129</v>
      </c>
      <c r="C14" s="14">
        <v>0</v>
      </c>
      <c r="D14" s="11">
        <v>-104129</v>
      </c>
      <c r="E14" s="11">
        <f t="shared" si="0"/>
        <v>0</v>
      </c>
    </row>
    <row r="15" spans="1:68" s="15" customFormat="1" ht="19.5" customHeight="1">
      <c r="A15" s="13" t="s">
        <v>17</v>
      </c>
      <c r="B15" s="11">
        <v>0</v>
      </c>
      <c r="C15" s="14">
        <v>130874.28</v>
      </c>
      <c r="D15" s="11">
        <v>-130874.28</v>
      </c>
      <c r="E15" s="11">
        <f t="shared" si="0"/>
        <v>0</v>
      </c>
    </row>
    <row r="16" spans="1:68" s="15" customFormat="1" ht="19.5" customHeight="1">
      <c r="A16" s="13" t="s">
        <v>18</v>
      </c>
      <c r="B16" s="11">
        <v>86792.97</v>
      </c>
      <c r="C16" s="14">
        <v>0</v>
      </c>
      <c r="D16" s="11">
        <v>0</v>
      </c>
      <c r="E16" s="11">
        <f t="shared" si="0"/>
        <v>86792.97</v>
      </c>
    </row>
    <row r="17" spans="1:5" s="15" customFormat="1" ht="19.5" customHeight="1">
      <c r="A17" s="13" t="s">
        <v>19</v>
      </c>
      <c r="B17" s="11">
        <v>732000</v>
      </c>
      <c r="C17" s="14">
        <v>0</v>
      </c>
      <c r="D17" s="11">
        <v>0</v>
      </c>
      <c r="E17" s="11">
        <f t="shared" si="0"/>
        <v>732000</v>
      </c>
    </row>
    <row r="18" spans="1:5" s="15" customFormat="1" ht="19.5" customHeight="1">
      <c r="A18" s="13" t="s">
        <v>20</v>
      </c>
      <c r="B18" s="11">
        <v>-381125.68</v>
      </c>
      <c r="C18" s="14">
        <v>0</v>
      </c>
      <c r="D18" s="11">
        <v>-4144.75</v>
      </c>
      <c r="E18" s="11">
        <f t="shared" si="0"/>
        <v>-385270.43</v>
      </c>
    </row>
    <row r="19" spans="1:5" s="15" customFormat="1" ht="19.5" customHeight="1">
      <c r="A19" s="13" t="s">
        <v>21</v>
      </c>
      <c r="B19" s="11">
        <v>249840</v>
      </c>
      <c r="C19" s="14">
        <v>0</v>
      </c>
      <c r="D19" s="11">
        <v>0</v>
      </c>
      <c r="E19" s="11">
        <f t="shared" si="0"/>
        <v>249840</v>
      </c>
    </row>
    <row r="20" spans="1:5" s="15" customFormat="1" ht="19.5" customHeight="1">
      <c r="A20" s="13" t="s">
        <v>22</v>
      </c>
      <c r="B20" s="11">
        <v>-115086.12</v>
      </c>
      <c r="C20" s="14">
        <v>0</v>
      </c>
      <c r="D20" s="11">
        <v>-1414.62</v>
      </c>
      <c r="E20" s="11">
        <f t="shared" si="0"/>
        <v>-116500.73999999999</v>
      </c>
    </row>
    <row r="21" spans="1:5" s="15" customFormat="1" ht="19.5" customHeight="1">
      <c r="A21" s="13" t="s">
        <v>23</v>
      </c>
      <c r="B21" s="11">
        <v>189210</v>
      </c>
      <c r="C21" s="14">
        <v>0</v>
      </c>
      <c r="D21" s="11">
        <v>0</v>
      </c>
      <c r="E21" s="11">
        <f t="shared" si="0"/>
        <v>189210</v>
      </c>
    </row>
    <row r="22" spans="1:5" s="15" customFormat="1" ht="19.5" customHeight="1">
      <c r="A22" s="13" t="s">
        <v>24</v>
      </c>
      <c r="B22" s="11">
        <v>0</v>
      </c>
      <c r="C22" s="14">
        <v>0</v>
      </c>
      <c r="D22" s="11">
        <v>0</v>
      </c>
      <c r="E22" s="11">
        <f t="shared" si="0"/>
        <v>0</v>
      </c>
    </row>
    <row r="23" spans="1:5" s="15" customFormat="1" ht="19.5" customHeight="1">
      <c r="A23" s="13" t="s">
        <v>25</v>
      </c>
      <c r="B23" s="11">
        <v>-118756.28</v>
      </c>
      <c r="C23" s="14">
        <v>0</v>
      </c>
      <c r="D23" s="11">
        <v>-1343.92</v>
      </c>
      <c r="E23" s="11">
        <f t="shared" si="0"/>
        <v>-120100.2</v>
      </c>
    </row>
    <row r="24" spans="1:5" s="15" customFormat="1" ht="19.5" customHeight="1">
      <c r="A24" s="13" t="s">
        <v>26</v>
      </c>
      <c r="B24" s="11">
        <v>3622000</v>
      </c>
      <c r="C24" s="14">
        <v>0</v>
      </c>
      <c r="D24" s="11">
        <v>0</v>
      </c>
      <c r="E24" s="11">
        <f t="shared" si="0"/>
        <v>3622000</v>
      </c>
    </row>
    <row r="25" spans="1:5" s="15" customFormat="1" ht="19.5" customHeight="1">
      <c r="A25" s="13" t="s">
        <v>27</v>
      </c>
      <c r="B25" s="11">
        <v>0</v>
      </c>
      <c r="C25" s="14">
        <v>0</v>
      </c>
      <c r="D25" s="11">
        <v>0</v>
      </c>
      <c r="E25" s="11">
        <f t="shared" si="0"/>
        <v>0</v>
      </c>
    </row>
    <row r="26" spans="1:5" s="15" customFormat="1" ht="19.5" customHeight="1">
      <c r="A26" s="13" t="s">
        <v>28</v>
      </c>
      <c r="B26" s="11">
        <v>-2942911.61</v>
      </c>
      <c r="C26" s="14">
        <v>0</v>
      </c>
      <c r="D26" s="11">
        <v>-19149.740000000002</v>
      </c>
      <c r="E26" s="11">
        <f t="shared" si="0"/>
        <v>-2962061.35</v>
      </c>
    </row>
    <row r="27" spans="1:5" s="15" customFormat="1" ht="19.5" customHeight="1">
      <c r="A27" s="13" t="s">
        <v>29</v>
      </c>
      <c r="B27" s="11">
        <v>134928.5</v>
      </c>
      <c r="C27" s="14">
        <v>0</v>
      </c>
      <c r="D27" s="11">
        <v>0</v>
      </c>
      <c r="E27" s="11">
        <f t="shared" si="0"/>
        <v>134928.5</v>
      </c>
    </row>
    <row r="28" spans="1:5" s="15" customFormat="1" ht="19.5" customHeight="1">
      <c r="A28" s="13" t="s">
        <v>30</v>
      </c>
      <c r="B28" s="11">
        <v>0</v>
      </c>
      <c r="C28" s="14">
        <v>0</v>
      </c>
      <c r="D28" s="11">
        <v>0</v>
      </c>
      <c r="E28" s="11">
        <f t="shared" si="0"/>
        <v>0</v>
      </c>
    </row>
    <row r="29" spans="1:5" s="15" customFormat="1" ht="19.5" customHeight="1">
      <c r="A29" s="13" t="s">
        <v>31</v>
      </c>
      <c r="B29" s="11">
        <v>-110431.54</v>
      </c>
      <c r="C29" s="14">
        <v>0</v>
      </c>
      <c r="D29" s="11">
        <v>-1146.8499999999999</v>
      </c>
      <c r="E29" s="11">
        <f t="shared" si="0"/>
        <v>-111578.39</v>
      </c>
    </row>
    <row r="30" spans="1:5" s="15" customFormat="1" ht="19.5" customHeight="1">
      <c r="A30" s="13" t="s">
        <v>32</v>
      </c>
      <c r="B30" s="11">
        <v>460660</v>
      </c>
      <c r="C30" s="14">
        <v>0</v>
      </c>
      <c r="D30" s="11">
        <v>0</v>
      </c>
      <c r="E30" s="11">
        <f t="shared" si="0"/>
        <v>460660</v>
      </c>
    </row>
    <row r="31" spans="1:5" s="15" customFormat="1" ht="19.5" customHeight="1">
      <c r="A31" s="13" t="s">
        <v>33</v>
      </c>
      <c r="B31" s="11">
        <v>0</v>
      </c>
      <c r="C31" s="14">
        <v>0</v>
      </c>
      <c r="D31" s="11">
        <v>0</v>
      </c>
      <c r="E31" s="11">
        <f t="shared" si="0"/>
        <v>0</v>
      </c>
    </row>
    <row r="32" spans="1:5" s="15" customFormat="1" ht="19.5" customHeight="1">
      <c r="A32" s="13" t="s">
        <v>34</v>
      </c>
      <c r="B32" s="11">
        <v>-460653</v>
      </c>
      <c r="C32" s="14">
        <v>0</v>
      </c>
      <c r="D32" s="11">
        <v>0</v>
      </c>
      <c r="E32" s="11">
        <f t="shared" si="0"/>
        <v>-460653</v>
      </c>
    </row>
    <row r="33" spans="1:5" s="15" customFormat="1" ht="19.5" customHeight="1">
      <c r="A33" s="13" t="s">
        <v>35</v>
      </c>
      <c r="B33" s="11">
        <v>551420</v>
      </c>
      <c r="C33" s="14">
        <v>0</v>
      </c>
      <c r="D33" s="11">
        <v>0</v>
      </c>
      <c r="E33" s="11">
        <f t="shared" si="0"/>
        <v>551420</v>
      </c>
    </row>
    <row r="34" spans="1:5" s="15" customFormat="1" ht="19.5" customHeight="1">
      <c r="A34" s="13" t="s">
        <v>36</v>
      </c>
      <c r="B34" s="11">
        <v>0</v>
      </c>
      <c r="C34" s="14">
        <v>0</v>
      </c>
      <c r="D34" s="11">
        <v>0</v>
      </c>
      <c r="E34" s="11">
        <f t="shared" si="0"/>
        <v>0</v>
      </c>
    </row>
    <row r="35" spans="1:5" s="15" customFormat="1" ht="19.5" customHeight="1">
      <c r="A35" s="13" t="s">
        <v>37</v>
      </c>
      <c r="B35" s="11">
        <v>-542861.65</v>
      </c>
      <c r="C35" s="14">
        <v>0</v>
      </c>
      <c r="D35" s="11">
        <v>-246.97</v>
      </c>
      <c r="E35" s="11">
        <f t="shared" si="0"/>
        <v>-543108.62</v>
      </c>
    </row>
    <row r="36" spans="1:5" s="15" customFormat="1" ht="19.5" customHeight="1">
      <c r="A36" s="13" t="s">
        <v>38</v>
      </c>
      <c r="B36" s="11">
        <v>1036831.55</v>
      </c>
      <c r="C36" s="14">
        <v>0</v>
      </c>
      <c r="D36" s="11">
        <v>0</v>
      </c>
      <c r="E36" s="11">
        <f t="shared" si="0"/>
        <v>1036831.55</v>
      </c>
    </row>
    <row r="37" spans="1:5" s="15" customFormat="1" ht="19.5" customHeight="1">
      <c r="A37" s="13" t="s">
        <v>39</v>
      </c>
      <c r="B37" s="11">
        <v>0</v>
      </c>
      <c r="C37" s="14">
        <v>0</v>
      </c>
      <c r="D37" s="11">
        <v>0</v>
      </c>
      <c r="E37" s="11">
        <f t="shared" si="0"/>
        <v>0</v>
      </c>
    </row>
    <row r="38" spans="1:5" s="15" customFormat="1" ht="19.5" customHeight="1">
      <c r="A38" s="13" t="s">
        <v>40</v>
      </c>
      <c r="B38" s="11">
        <v>-933287.26</v>
      </c>
      <c r="C38" s="14">
        <v>0</v>
      </c>
      <c r="D38" s="11">
        <v>-3545.81</v>
      </c>
      <c r="E38" s="11">
        <f t="shared" si="0"/>
        <v>-936833.07000000007</v>
      </c>
    </row>
    <row r="39" spans="1:5" s="15" customFormat="1" ht="19.5" customHeight="1">
      <c r="A39" s="13" t="s">
        <v>41</v>
      </c>
      <c r="B39" s="11">
        <v>40300</v>
      </c>
      <c r="C39" s="14">
        <v>0</v>
      </c>
      <c r="D39" s="11">
        <v>0</v>
      </c>
      <c r="E39" s="11">
        <f t="shared" si="0"/>
        <v>40300</v>
      </c>
    </row>
    <row r="40" spans="1:5" s="15" customFormat="1" ht="19.5" customHeight="1">
      <c r="A40" s="13" t="s">
        <v>42</v>
      </c>
      <c r="B40" s="11">
        <v>0</v>
      </c>
      <c r="C40" s="14">
        <v>0</v>
      </c>
      <c r="D40" s="11">
        <v>0</v>
      </c>
      <c r="E40" s="11">
        <f t="shared" si="0"/>
        <v>0</v>
      </c>
    </row>
    <row r="41" spans="1:5" s="15" customFormat="1" ht="19.5" customHeight="1">
      <c r="A41" s="13" t="s">
        <v>43</v>
      </c>
      <c r="B41" s="11">
        <v>-40298</v>
      </c>
      <c r="C41" s="14">
        <v>0</v>
      </c>
      <c r="D41" s="11">
        <v>0</v>
      </c>
      <c r="E41" s="11">
        <f t="shared" si="0"/>
        <v>-40298</v>
      </c>
    </row>
    <row r="42" spans="1:5" s="15" customFormat="1" ht="19.5" customHeight="1">
      <c r="A42" s="13" t="s">
        <v>44</v>
      </c>
      <c r="B42" s="11">
        <v>14000</v>
      </c>
      <c r="C42" s="14">
        <v>0</v>
      </c>
      <c r="D42" s="11">
        <v>0</v>
      </c>
      <c r="E42" s="11">
        <f t="shared" si="0"/>
        <v>14000</v>
      </c>
    </row>
    <row r="43" spans="1:5" s="15" customFormat="1" ht="19.5" customHeight="1">
      <c r="A43" s="13" t="s">
        <v>45</v>
      </c>
      <c r="B43" s="11">
        <v>-13999</v>
      </c>
      <c r="C43" s="14">
        <v>0</v>
      </c>
      <c r="D43" s="11">
        <v>0</v>
      </c>
      <c r="E43" s="11">
        <f t="shared" si="0"/>
        <v>-13999</v>
      </c>
    </row>
    <row r="44" spans="1:5" s="15" customFormat="1" ht="19.5" customHeight="1">
      <c r="A44" s="13" t="s">
        <v>46</v>
      </c>
      <c r="B44" s="11">
        <v>3424000</v>
      </c>
      <c r="C44" s="14">
        <v>0</v>
      </c>
      <c r="D44" s="11">
        <v>0</v>
      </c>
      <c r="E44" s="11">
        <f t="shared" si="0"/>
        <v>3424000</v>
      </c>
    </row>
    <row r="45" spans="1:5" s="15" customFormat="1" ht="19.5" customHeight="1">
      <c r="A45" s="13" t="s">
        <v>47</v>
      </c>
      <c r="B45" s="11">
        <v>-3423700</v>
      </c>
      <c r="C45" s="14">
        <v>0</v>
      </c>
      <c r="D45" s="11">
        <v>0</v>
      </c>
      <c r="E45" s="11">
        <f t="shared" si="0"/>
        <v>-3423700</v>
      </c>
    </row>
    <row r="46" spans="1:5" s="15" customFormat="1" ht="19.5" customHeight="1">
      <c r="A46" s="13" t="s">
        <v>48</v>
      </c>
      <c r="B46" s="11">
        <v>0</v>
      </c>
      <c r="C46" s="14">
        <v>0</v>
      </c>
      <c r="D46" s="11">
        <v>0</v>
      </c>
      <c r="E46" s="11">
        <f t="shared" si="0"/>
        <v>0</v>
      </c>
    </row>
    <row r="47" spans="1:5" s="15" customFormat="1" ht="19.5" customHeight="1">
      <c r="A47" s="13" t="s">
        <v>49</v>
      </c>
      <c r="B47" s="11">
        <v>-11800</v>
      </c>
      <c r="C47" s="14">
        <v>14387.26</v>
      </c>
      <c r="D47" s="11">
        <v>-2587.2600000000002</v>
      </c>
      <c r="E47" s="11">
        <f t="shared" si="0"/>
        <v>0</v>
      </c>
    </row>
    <row r="48" spans="1:5" s="15" customFormat="1" ht="19.5" customHeight="1">
      <c r="A48" s="13" t="s">
        <v>50</v>
      </c>
      <c r="B48" s="11">
        <v>0</v>
      </c>
      <c r="C48" s="14">
        <v>15098.33</v>
      </c>
      <c r="D48" s="11">
        <v>-15098.33</v>
      </c>
      <c r="E48" s="11">
        <f t="shared" si="0"/>
        <v>0</v>
      </c>
    </row>
    <row r="49" spans="1:5" s="15" customFormat="1" ht="19.5" customHeight="1">
      <c r="A49" s="13" t="s">
        <v>51</v>
      </c>
      <c r="B49" s="11">
        <v>-16401.59</v>
      </c>
      <c r="C49" s="14">
        <v>16401.59</v>
      </c>
      <c r="D49" s="11">
        <v>0</v>
      </c>
      <c r="E49" s="11">
        <f t="shared" si="0"/>
        <v>0</v>
      </c>
    </row>
    <row r="50" spans="1:5" s="15" customFormat="1" ht="19.5" customHeight="1">
      <c r="A50" s="13" t="s">
        <v>52</v>
      </c>
      <c r="B50" s="11">
        <v>0</v>
      </c>
      <c r="C50" s="14">
        <v>128308</v>
      </c>
      <c r="D50" s="11">
        <v>-128308</v>
      </c>
      <c r="E50" s="11">
        <f t="shared" si="0"/>
        <v>0</v>
      </c>
    </row>
    <row r="51" spans="1:5" s="15" customFormat="1" ht="19.5" customHeight="1">
      <c r="A51" s="13" t="s">
        <v>53</v>
      </c>
      <c r="B51" s="11">
        <v>0</v>
      </c>
      <c r="C51" s="14">
        <v>280.13</v>
      </c>
      <c r="D51" s="11">
        <v>-280.13</v>
      </c>
      <c r="E51" s="11">
        <f t="shared" si="0"/>
        <v>0</v>
      </c>
    </row>
    <row r="52" spans="1:5" s="15" customFormat="1" ht="19.5" customHeight="1">
      <c r="A52" s="13" t="s">
        <v>54</v>
      </c>
      <c r="B52" s="11">
        <v>0</v>
      </c>
      <c r="C52" s="14">
        <v>285106.17</v>
      </c>
      <c r="D52" s="11">
        <v>-4688106.17</v>
      </c>
      <c r="E52" s="11">
        <f t="shared" si="0"/>
        <v>-4403000</v>
      </c>
    </row>
    <row r="53" spans="1:5" s="15" customFormat="1" ht="19.5" customHeight="1">
      <c r="A53" s="13" t="s">
        <v>55</v>
      </c>
      <c r="B53" s="11">
        <v>-77380</v>
      </c>
      <c r="C53" s="14">
        <v>0</v>
      </c>
      <c r="D53" s="11">
        <v>0</v>
      </c>
      <c r="E53" s="11">
        <f t="shared" si="0"/>
        <v>-77380</v>
      </c>
    </row>
    <row r="54" spans="1:5" s="15" customFormat="1" ht="19.5" customHeight="1">
      <c r="A54" s="13" t="s">
        <v>56</v>
      </c>
      <c r="B54" s="11">
        <v>0</v>
      </c>
      <c r="C54" s="14">
        <v>5112</v>
      </c>
      <c r="D54" s="11">
        <v>-5112</v>
      </c>
      <c r="E54" s="11">
        <f t="shared" si="0"/>
        <v>0</v>
      </c>
    </row>
    <row r="55" spans="1:5" s="15" customFormat="1" ht="19.5" customHeight="1">
      <c r="A55" s="13" t="s">
        <v>57</v>
      </c>
      <c r="B55" s="11">
        <v>-25000</v>
      </c>
      <c r="C55" s="14">
        <v>0</v>
      </c>
      <c r="D55" s="11">
        <v>0</v>
      </c>
      <c r="E55" s="11">
        <f t="shared" si="0"/>
        <v>-25000</v>
      </c>
    </row>
    <row r="56" spans="1:5" s="15" customFormat="1" ht="19.5" customHeight="1">
      <c r="A56" s="13" t="s">
        <v>58</v>
      </c>
      <c r="B56" s="11">
        <v>-361344.68</v>
      </c>
      <c r="C56" s="14">
        <v>0</v>
      </c>
      <c r="D56" s="11">
        <v>0</v>
      </c>
      <c r="E56" s="11">
        <f t="shared" si="0"/>
        <v>-361344.68</v>
      </c>
    </row>
    <row r="57" spans="1:5" s="15" customFormat="1" ht="19.5" customHeight="1">
      <c r="A57" s="13" t="s">
        <v>59</v>
      </c>
      <c r="B57" s="11">
        <v>-991524.55</v>
      </c>
      <c r="C57" s="14">
        <v>0</v>
      </c>
      <c r="D57" s="11">
        <v>0</v>
      </c>
      <c r="E57" s="11">
        <f t="shared" si="0"/>
        <v>-991524.55</v>
      </c>
    </row>
    <row r="58" spans="1:5" s="15" customFormat="1" ht="19.5" customHeight="1">
      <c r="A58" s="13" t="s">
        <v>60</v>
      </c>
      <c r="B58" s="11">
        <v>-193620.78</v>
      </c>
      <c r="C58" s="14">
        <v>0</v>
      </c>
      <c r="D58" s="11">
        <v>0</v>
      </c>
      <c r="E58" s="11">
        <f t="shared" si="0"/>
        <v>-193620.78</v>
      </c>
    </row>
    <row r="59" spans="1:5" s="15" customFormat="1" ht="19.5" customHeight="1">
      <c r="A59" s="13" t="s">
        <v>61</v>
      </c>
      <c r="B59" s="11">
        <v>0</v>
      </c>
      <c r="C59" s="14">
        <v>0</v>
      </c>
      <c r="D59" s="11">
        <v>-53</v>
      </c>
      <c r="E59" s="11">
        <f t="shared" si="0"/>
        <v>-53</v>
      </c>
    </row>
    <row r="60" spans="1:5" s="15" customFormat="1" ht="19.5" customHeight="1">
      <c r="A60" s="13" t="s">
        <v>62</v>
      </c>
      <c r="B60" s="11">
        <v>0</v>
      </c>
      <c r="C60" s="14">
        <v>0</v>
      </c>
      <c r="D60" s="11">
        <v>-5112</v>
      </c>
      <c r="E60" s="11">
        <f t="shared" si="0"/>
        <v>-5112</v>
      </c>
    </row>
    <row r="61" spans="1:5" s="15" customFormat="1" ht="19.5" customHeight="1">
      <c r="A61" s="13" t="s">
        <v>63</v>
      </c>
      <c r="B61" s="11">
        <v>0</v>
      </c>
      <c r="C61" s="14">
        <v>0</v>
      </c>
      <c r="D61" s="11">
        <v>-51620</v>
      </c>
      <c r="E61" s="11">
        <f t="shared" si="0"/>
        <v>-51620</v>
      </c>
    </row>
    <row r="62" spans="1:5" s="15" customFormat="1" ht="19.5" customHeight="1">
      <c r="A62" s="13" t="s">
        <v>64</v>
      </c>
      <c r="B62" s="11">
        <v>0</v>
      </c>
      <c r="C62" s="14">
        <v>2188</v>
      </c>
      <c r="D62" s="11">
        <v>-73659.87</v>
      </c>
      <c r="E62" s="11">
        <f t="shared" si="0"/>
        <v>-71471.87</v>
      </c>
    </row>
    <row r="63" spans="1:5" s="15" customFormat="1" ht="19.5" customHeight="1">
      <c r="A63" s="13" t="s">
        <v>65</v>
      </c>
      <c r="B63" s="11">
        <v>0</v>
      </c>
      <c r="C63" s="14">
        <v>0</v>
      </c>
      <c r="D63" s="11">
        <v>-5074</v>
      </c>
      <c r="E63" s="11">
        <f t="shared" si="0"/>
        <v>-5074</v>
      </c>
    </row>
    <row r="64" spans="1:5" s="15" customFormat="1" ht="19.5" customHeight="1">
      <c r="A64" s="13" t="s">
        <v>66</v>
      </c>
      <c r="B64" s="11">
        <v>0</v>
      </c>
      <c r="C64" s="14">
        <v>0</v>
      </c>
      <c r="D64" s="11">
        <v>-15750</v>
      </c>
      <c r="E64" s="11">
        <f t="shared" si="0"/>
        <v>-15750</v>
      </c>
    </row>
    <row r="65" spans="1:5" s="15" customFormat="1" ht="19.5" customHeight="1">
      <c r="A65" s="13" t="s">
        <v>67</v>
      </c>
      <c r="B65" s="11">
        <v>0</v>
      </c>
      <c r="C65" s="14">
        <v>0</v>
      </c>
      <c r="D65" s="11">
        <v>-269356.17</v>
      </c>
      <c r="E65" s="11">
        <f t="shared" si="0"/>
        <v>-269356.17</v>
      </c>
    </row>
    <row r="66" spans="1:5" s="15" customFormat="1" ht="19.5" customHeight="1">
      <c r="A66" s="13" t="s">
        <v>68</v>
      </c>
      <c r="B66" s="11">
        <v>0</v>
      </c>
      <c r="C66" s="14">
        <v>51620</v>
      </c>
      <c r="D66" s="11">
        <v>0</v>
      </c>
      <c r="E66" s="11">
        <f t="shared" si="0"/>
        <v>51620</v>
      </c>
    </row>
    <row r="67" spans="1:5" s="15" customFormat="1" ht="19.5" customHeight="1">
      <c r="A67" s="13" t="s">
        <v>69</v>
      </c>
      <c r="B67" s="11">
        <v>0</v>
      </c>
      <c r="C67" s="14">
        <v>4376</v>
      </c>
      <c r="D67" s="11">
        <v>-2188</v>
      </c>
      <c r="E67" s="11">
        <f t="shared" si="0"/>
        <v>2188</v>
      </c>
    </row>
    <row r="68" spans="1:5" s="15" customFormat="1" ht="19.5" customHeight="1">
      <c r="A68" s="13" t="s">
        <v>70</v>
      </c>
      <c r="B68" s="11">
        <v>0</v>
      </c>
      <c r="C68" s="14">
        <v>33100</v>
      </c>
      <c r="D68" s="11">
        <v>0</v>
      </c>
      <c r="E68" s="11">
        <f t="shared" si="0"/>
        <v>33100</v>
      </c>
    </row>
    <row r="69" spans="1:5" s="15" customFormat="1" ht="19.5" customHeight="1">
      <c r="A69" s="13" t="s">
        <v>71</v>
      </c>
      <c r="B69" s="11">
        <v>0</v>
      </c>
      <c r="C69" s="14">
        <v>5074</v>
      </c>
      <c r="D69" s="11">
        <v>0</v>
      </c>
      <c r="E69" s="11">
        <f t="shared" si="0"/>
        <v>5074</v>
      </c>
    </row>
    <row r="70" spans="1:5" s="15" customFormat="1" ht="19.5" customHeight="1">
      <c r="A70" s="13" t="s">
        <v>72</v>
      </c>
      <c r="B70" s="11">
        <v>0</v>
      </c>
      <c r="C70" s="14">
        <v>25730</v>
      </c>
      <c r="D70" s="11">
        <v>0</v>
      </c>
      <c r="E70" s="11">
        <f t="shared" si="0"/>
        <v>25730</v>
      </c>
    </row>
    <row r="71" spans="1:5" s="15" customFormat="1" ht="19.5" customHeight="1">
      <c r="A71" s="13" t="s">
        <v>73</v>
      </c>
      <c r="B71" s="11">
        <v>0</v>
      </c>
      <c r="C71" s="14">
        <v>11200</v>
      </c>
      <c r="D71" s="11">
        <v>0</v>
      </c>
      <c r="E71" s="11">
        <f t="shared" si="0"/>
        <v>11200</v>
      </c>
    </row>
    <row r="72" spans="1:5" s="15" customFormat="1" ht="19.5" customHeight="1">
      <c r="A72" s="13" t="s">
        <v>74</v>
      </c>
      <c r="B72" s="11">
        <v>0</v>
      </c>
      <c r="C72" s="14">
        <v>46380</v>
      </c>
      <c r="D72" s="11">
        <v>0</v>
      </c>
      <c r="E72" s="11">
        <f t="shared" ref="E72:E95" si="1">SUM(B72+C72+D72)</f>
        <v>46380</v>
      </c>
    </row>
    <row r="73" spans="1:5" s="15" customFormat="1" ht="19.5" customHeight="1">
      <c r="A73" s="13" t="s">
        <v>75</v>
      </c>
      <c r="B73" s="11">
        <v>0</v>
      </c>
      <c r="C73" s="14">
        <v>16985</v>
      </c>
      <c r="D73" s="11">
        <v>0</v>
      </c>
      <c r="E73" s="11">
        <f t="shared" si="1"/>
        <v>16985</v>
      </c>
    </row>
    <row r="74" spans="1:5" s="15" customFormat="1" ht="19.5" customHeight="1">
      <c r="A74" s="13" t="s">
        <v>76</v>
      </c>
      <c r="B74" s="11">
        <v>0</v>
      </c>
      <c r="C74" s="14">
        <v>840</v>
      </c>
      <c r="D74" s="11">
        <v>0</v>
      </c>
      <c r="E74" s="11">
        <f t="shared" si="1"/>
        <v>840</v>
      </c>
    </row>
    <row r="75" spans="1:5" s="15" customFormat="1" ht="19.5" customHeight="1">
      <c r="A75" s="13" t="s">
        <v>77</v>
      </c>
      <c r="B75" s="11">
        <v>0</v>
      </c>
      <c r="C75" s="14">
        <v>2700</v>
      </c>
      <c r="D75" s="11">
        <v>0</v>
      </c>
      <c r="E75" s="11">
        <f t="shared" si="1"/>
        <v>2700</v>
      </c>
    </row>
    <row r="76" spans="1:5" s="15" customFormat="1" ht="19.5" customHeight="1">
      <c r="A76" s="13" t="s">
        <v>78</v>
      </c>
      <c r="B76" s="11">
        <v>0</v>
      </c>
      <c r="C76" s="14">
        <v>7640</v>
      </c>
      <c r="D76" s="11">
        <v>0</v>
      </c>
      <c r="E76" s="11">
        <f t="shared" si="1"/>
        <v>7640</v>
      </c>
    </row>
    <row r="77" spans="1:5" s="15" customFormat="1" ht="19.5" customHeight="1">
      <c r="A77" s="13" t="s">
        <v>79</v>
      </c>
      <c r="B77" s="11">
        <v>0</v>
      </c>
      <c r="C77" s="14">
        <v>0</v>
      </c>
      <c r="D77" s="11">
        <v>0</v>
      </c>
      <c r="E77" s="11">
        <f t="shared" si="1"/>
        <v>0</v>
      </c>
    </row>
    <row r="78" spans="1:5" s="15" customFormat="1" ht="19.5" customHeight="1">
      <c r="A78" s="13" t="s">
        <v>80</v>
      </c>
      <c r="B78" s="11">
        <v>0</v>
      </c>
      <c r="C78" s="14">
        <v>342.4</v>
      </c>
      <c r="D78" s="11">
        <v>-342.4</v>
      </c>
      <c r="E78" s="11">
        <f t="shared" si="1"/>
        <v>0</v>
      </c>
    </row>
    <row r="79" spans="1:5" s="15" customFormat="1" ht="19.5" customHeight="1">
      <c r="A79" s="13" t="s">
        <v>81</v>
      </c>
      <c r="B79" s="11">
        <v>0</v>
      </c>
      <c r="C79" s="14">
        <v>2670.19</v>
      </c>
      <c r="D79" s="11">
        <v>-2670.19</v>
      </c>
      <c r="E79" s="11">
        <f t="shared" si="1"/>
        <v>0</v>
      </c>
    </row>
    <row r="80" spans="1:5" s="15" customFormat="1" ht="19.5" customHeight="1">
      <c r="A80" s="13" t="s">
        <v>82</v>
      </c>
      <c r="B80" s="11">
        <v>0</v>
      </c>
      <c r="C80" s="14">
        <v>1284</v>
      </c>
      <c r="D80" s="11">
        <v>0</v>
      </c>
      <c r="E80" s="11">
        <f t="shared" si="1"/>
        <v>1284</v>
      </c>
    </row>
    <row r="81" spans="1:5" s="15" customFormat="1" ht="19.5" customHeight="1">
      <c r="A81" s="13" t="s">
        <v>83</v>
      </c>
      <c r="B81" s="11">
        <v>0</v>
      </c>
      <c r="C81" s="14">
        <v>13389</v>
      </c>
      <c r="D81" s="11">
        <v>-13389</v>
      </c>
      <c r="E81" s="11">
        <f t="shared" si="1"/>
        <v>0</v>
      </c>
    </row>
    <row r="82" spans="1:5" s="15" customFormat="1" ht="19.5" customHeight="1">
      <c r="A82" s="13" t="s">
        <v>84</v>
      </c>
      <c r="B82" s="11">
        <v>0</v>
      </c>
      <c r="C82" s="14">
        <v>2930</v>
      </c>
      <c r="D82" s="11">
        <v>0</v>
      </c>
      <c r="E82" s="11">
        <f t="shared" si="1"/>
        <v>2930</v>
      </c>
    </row>
    <row r="83" spans="1:5" s="15" customFormat="1" ht="19.5" customHeight="1">
      <c r="A83" s="13" t="s">
        <v>85</v>
      </c>
      <c r="B83" s="11">
        <v>0</v>
      </c>
      <c r="C83" s="14">
        <v>5112</v>
      </c>
      <c r="D83" s="11">
        <v>0</v>
      </c>
      <c r="E83" s="11">
        <f t="shared" si="1"/>
        <v>5112</v>
      </c>
    </row>
    <row r="84" spans="1:5" s="15" customFormat="1" ht="19.5" customHeight="1">
      <c r="A84" s="13" t="s">
        <v>86</v>
      </c>
      <c r="B84" s="11">
        <v>0</v>
      </c>
      <c r="C84" s="14">
        <v>3000</v>
      </c>
      <c r="D84" s="11">
        <v>0</v>
      </c>
      <c r="E84" s="11">
        <f t="shared" si="1"/>
        <v>3000</v>
      </c>
    </row>
    <row r="85" spans="1:5" s="15" customFormat="1" ht="19.5" customHeight="1">
      <c r="A85" s="13" t="s">
        <v>87</v>
      </c>
      <c r="B85" s="11">
        <v>0</v>
      </c>
      <c r="C85" s="14">
        <v>4144.75</v>
      </c>
      <c r="D85" s="11">
        <v>0</v>
      </c>
      <c r="E85" s="11">
        <f t="shared" si="1"/>
        <v>4144.75</v>
      </c>
    </row>
    <row r="86" spans="1:5" s="15" customFormat="1" ht="19.5" customHeight="1">
      <c r="A86" s="13" t="s">
        <v>88</v>
      </c>
      <c r="B86" s="11">
        <v>0</v>
      </c>
      <c r="C86" s="14">
        <v>1414.62</v>
      </c>
      <c r="D86" s="11">
        <v>0</v>
      </c>
      <c r="E86" s="11">
        <f t="shared" si="1"/>
        <v>1414.62</v>
      </c>
    </row>
    <row r="87" spans="1:5" s="15" customFormat="1" ht="19.5" customHeight="1">
      <c r="A87" s="13" t="s">
        <v>89</v>
      </c>
      <c r="B87" s="11">
        <v>0</v>
      </c>
      <c r="C87" s="14">
        <v>1343.92</v>
      </c>
      <c r="D87" s="11">
        <v>0</v>
      </c>
      <c r="E87" s="11">
        <f t="shared" si="1"/>
        <v>1343.92</v>
      </c>
    </row>
    <row r="88" spans="1:5" s="15" customFormat="1" ht="19.5" customHeight="1">
      <c r="A88" s="13" t="s">
        <v>90</v>
      </c>
      <c r="B88" s="11">
        <v>0</v>
      </c>
      <c r="C88" s="14">
        <v>19149.740000000002</v>
      </c>
      <c r="D88" s="11">
        <v>0</v>
      </c>
      <c r="E88" s="11">
        <f t="shared" si="1"/>
        <v>19149.740000000002</v>
      </c>
    </row>
    <row r="89" spans="1:5" s="15" customFormat="1" ht="19.5" customHeight="1">
      <c r="A89" s="13" t="s">
        <v>91</v>
      </c>
      <c r="B89" s="11">
        <v>0</v>
      </c>
      <c r="C89" s="14">
        <v>1146.8499999999999</v>
      </c>
      <c r="D89" s="11">
        <v>0</v>
      </c>
      <c r="E89" s="11">
        <f t="shared" si="1"/>
        <v>1146.8499999999999</v>
      </c>
    </row>
    <row r="90" spans="1:5" s="15" customFormat="1" ht="19.5" customHeight="1">
      <c r="A90" s="13" t="s">
        <v>92</v>
      </c>
      <c r="B90" s="11">
        <v>0</v>
      </c>
      <c r="C90" s="14">
        <v>246.97</v>
      </c>
      <c r="D90" s="11">
        <v>0</v>
      </c>
      <c r="E90" s="11">
        <f t="shared" si="1"/>
        <v>246.97</v>
      </c>
    </row>
    <row r="91" spans="1:5" s="15" customFormat="1" ht="19.5" customHeight="1">
      <c r="A91" s="13" t="s">
        <v>93</v>
      </c>
      <c r="B91" s="11">
        <v>0</v>
      </c>
      <c r="C91" s="14">
        <v>3545.81</v>
      </c>
      <c r="D91" s="11">
        <v>0</v>
      </c>
      <c r="E91" s="11">
        <f t="shared" si="1"/>
        <v>3545.81</v>
      </c>
    </row>
    <row r="92" spans="1:5" s="15" customFormat="1" ht="19.5" customHeight="1">
      <c r="A92" s="13" t="s">
        <v>94</v>
      </c>
      <c r="B92" s="11">
        <v>0</v>
      </c>
      <c r="C92" s="14">
        <v>269356.17</v>
      </c>
      <c r="D92" s="11">
        <v>0</v>
      </c>
      <c r="E92" s="11">
        <f t="shared" si="1"/>
        <v>269356.17</v>
      </c>
    </row>
    <row r="93" spans="1:5" s="15" customFormat="1" ht="19.5" customHeight="1">
      <c r="A93" s="13" t="s">
        <v>95</v>
      </c>
      <c r="B93" s="11">
        <v>0</v>
      </c>
      <c r="C93" s="14">
        <v>5165</v>
      </c>
      <c r="D93" s="11">
        <v>0</v>
      </c>
      <c r="E93" s="11">
        <f t="shared" si="1"/>
        <v>5165</v>
      </c>
    </row>
    <row r="94" spans="1:5" s="15" customFormat="1" ht="19.5" customHeight="1">
      <c r="A94" s="13" t="s">
        <v>96</v>
      </c>
      <c r="B94" s="11">
        <v>0</v>
      </c>
      <c r="C94" s="14">
        <v>15750</v>
      </c>
      <c r="D94" s="11">
        <v>0</v>
      </c>
      <c r="E94" s="11">
        <f t="shared" si="1"/>
        <v>15750</v>
      </c>
    </row>
    <row r="95" spans="1:5" s="15" customFormat="1" ht="19.5" customHeight="1">
      <c r="A95" s="23" t="s">
        <v>97</v>
      </c>
      <c r="B95" s="24">
        <v>0</v>
      </c>
      <c r="C95" s="25">
        <v>0</v>
      </c>
      <c r="D95" s="24">
        <v>0</v>
      </c>
      <c r="E95" s="24">
        <f t="shared" si="1"/>
        <v>0</v>
      </c>
    </row>
    <row r="96" spans="1:5" s="1" customFormat="1" ht="19.5" customHeight="1">
      <c r="A96" s="26" t="s">
        <v>98</v>
      </c>
      <c r="B96" s="27">
        <v>0</v>
      </c>
      <c r="C96" s="28">
        <f>SUM(C7:C95)</f>
        <v>6537506.9699999997</v>
      </c>
      <c r="D96" s="27">
        <f>SUM(D7:D95)</f>
        <v>-6537506.9700000007</v>
      </c>
      <c r="E96" s="27">
        <v>0</v>
      </c>
    </row>
    <row r="97" spans="1:5" s="19" customFormat="1" ht="24">
      <c r="A97" s="16"/>
      <c r="B97" s="17"/>
      <c r="C97" s="18"/>
      <c r="D97" s="17"/>
      <c r="E97" s="18"/>
    </row>
    <row r="98" spans="1:5" s="20" customFormat="1" ht="21">
      <c r="C98" s="21" t="s">
        <v>99</v>
      </c>
    </row>
    <row r="99" spans="1:5" s="20" customFormat="1" ht="21">
      <c r="C99" s="21"/>
    </row>
    <row r="100" spans="1:5" s="20" customFormat="1" ht="21">
      <c r="C100" s="21"/>
    </row>
    <row r="101" spans="1:5" s="20" customFormat="1" ht="21">
      <c r="C101" s="21" t="s">
        <v>100</v>
      </c>
    </row>
    <row r="102" spans="1:5" s="20" customFormat="1" ht="21">
      <c r="C102" s="21" t="s">
        <v>101</v>
      </c>
    </row>
    <row r="103" spans="1:5" s="20" customFormat="1" ht="21">
      <c r="C103" s="21" t="s">
        <v>102</v>
      </c>
    </row>
    <row r="104" spans="1:5" s="22" customFormat="1" ht="24"/>
    <row r="105" spans="1:5" s="22" customFormat="1" ht="24"/>
    <row r="106" spans="1:5" s="22" customFormat="1" ht="24"/>
    <row r="107" spans="1:5" s="22" customFormat="1" ht="24"/>
    <row r="108" spans="1:5" s="22" customFormat="1" ht="24"/>
    <row r="109" spans="1:5" s="22" customFormat="1" ht="24"/>
    <row r="110" spans="1:5" s="22" customFormat="1" ht="24"/>
    <row r="111" spans="1:5" s="22" customFormat="1" ht="24"/>
    <row r="112" spans="1:5" s="22" customFormat="1" ht="24"/>
    <row r="113" s="22" customFormat="1" ht="24"/>
    <row r="114" s="22" customFormat="1" ht="24"/>
    <row r="115" s="22" customFormat="1" ht="24"/>
    <row r="116" s="22" customFormat="1" ht="24"/>
    <row r="117" s="22" customFormat="1" ht="24"/>
    <row r="118" s="22" customFormat="1" ht="24"/>
    <row r="119" s="22" customFormat="1" ht="24"/>
    <row r="120" s="22" customFormat="1" ht="24"/>
    <row r="121" s="22" customFormat="1" ht="24"/>
    <row r="122" s="22" customFormat="1" ht="24"/>
    <row r="123" s="22" customFormat="1" ht="24"/>
    <row r="124" s="22" customFormat="1" ht="24"/>
    <row r="125" s="22" customFormat="1" ht="24"/>
    <row r="126" s="22" customFormat="1" ht="24"/>
    <row r="127" s="22" customFormat="1" ht="24"/>
    <row r="128" s="22" customFormat="1" ht="24"/>
    <row r="129" s="22" customFormat="1" ht="24"/>
    <row r="130" s="22" customFormat="1" ht="24"/>
    <row r="131" s="22" customFormat="1" ht="24"/>
    <row r="132" s="22" customFormat="1" ht="24"/>
    <row r="133" s="22" customFormat="1" ht="24"/>
    <row r="134" s="22" customFormat="1" ht="24"/>
    <row r="135" s="22" customFormat="1" ht="24"/>
    <row r="136" s="22" customFormat="1" ht="24"/>
    <row r="137" s="22" customFormat="1" ht="24"/>
    <row r="138" s="22" customFormat="1" ht="24"/>
    <row r="139" s="22" customFormat="1" ht="24"/>
    <row r="140" s="22" customFormat="1" ht="24"/>
    <row r="141" s="22" customFormat="1" ht="24"/>
    <row r="142" s="22" customFormat="1" ht="24"/>
    <row r="143" s="22" customFormat="1" ht="24"/>
    <row r="144" s="22" customFormat="1" ht="24"/>
    <row r="145" s="22" customFormat="1" ht="24"/>
    <row r="146" s="22" customFormat="1" ht="24"/>
    <row r="147" s="22" customFormat="1" ht="24"/>
    <row r="148" s="22" customFormat="1" ht="24"/>
    <row r="149" s="22" customFormat="1" ht="24"/>
    <row r="150" s="22" customFormat="1" ht="24"/>
    <row r="151" s="22" customFormat="1" ht="24"/>
    <row r="152" s="22" customFormat="1" ht="24"/>
    <row r="153" s="22" customFormat="1" ht="24"/>
    <row r="154" s="22" customFormat="1" ht="24"/>
    <row r="155" s="22" customFormat="1" ht="24"/>
    <row r="156" s="22" customFormat="1" ht="24"/>
    <row r="157" s="22" customFormat="1" ht="24"/>
    <row r="158" s="22" customFormat="1" ht="24"/>
    <row r="159" s="22" customFormat="1" ht="24"/>
    <row r="160" s="22" customFormat="1" ht="24"/>
    <row r="161" s="22" customFormat="1" ht="24"/>
    <row r="162" s="22" customFormat="1" ht="24"/>
    <row r="163" s="22" customFormat="1" ht="24"/>
    <row r="164" s="22" customFormat="1" ht="24"/>
    <row r="165" s="22" customFormat="1" ht="24"/>
    <row r="166" s="22" customFormat="1" ht="24"/>
    <row r="167" s="22" customFormat="1" ht="24"/>
    <row r="168" s="22" customFormat="1" ht="24"/>
    <row r="169" s="22" customFormat="1" ht="24"/>
    <row r="170" s="22" customFormat="1" ht="24"/>
    <row r="171" s="22" customFormat="1" ht="24"/>
    <row r="172" s="22" customFormat="1" ht="24"/>
    <row r="173" s="22" customFormat="1" ht="24"/>
    <row r="174" s="22" customFormat="1" ht="24"/>
    <row r="175" s="22" customFormat="1" ht="24"/>
    <row r="176" s="22" customFormat="1" ht="24"/>
    <row r="177" s="22" customFormat="1" ht="24"/>
    <row r="178" s="22" customFormat="1" ht="24"/>
    <row r="179" s="22" customFormat="1" ht="24"/>
    <row r="180" s="22" customFormat="1" ht="24"/>
    <row r="181" s="22" customFormat="1" ht="24"/>
    <row r="182" s="22" customFormat="1" ht="24"/>
    <row r="183" s="22" customFormat="1" ht="24"/>
    <row r="184" s="22" customFormat="1" ht="24"/>
    <row r="185" s="22" customFormat="1" ht="24"/>
    <row r="186" s="22" customFormat="1" ht="24"/>
    <row r="187" s="22" customFormat="1" ht="24"/>
  </sheetData>
  <mergeCells count="4">
    <mergeCell ref="A1:E1"/>
    <mergeCell ref="A2:E2"/>
    <mergeCell ref="A3:E3"/>
    <mergeCell ref="A4:E4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7"/>
  <sheetViews>
    <sheetView workbookViewId="0">
      <selection activeCell="G14" sqref="G14"/>
    </sheetView>
  </sheetViews>
  <sheetFormatPr defaultRowHeight="14.25"/>
  <cols>
    <col min="1" max="1" width="11.5" customWidth="1"/>
    <col min="2" max="2" width="13" customWidth="1"/>
    <col min="3" max="3" width="44.25" customWidth="1"/>
    <col min="4" max="4" width="13.375" customWidth="1"/>
  </cols>
  <sheetData>
    <row r="1" spans="1:4" ht="19.5">
      <c r="A1" s="238" t="s">
        <v>168</v>
      </c>
      <c r="B1" s="238"/>
      <c r="C1" s="238"/>
      <c r="D1" s="238"/>
    </row>
    <row r="2" spans="1:4" ht="19.5">
      <c r="A2" s="238" t="s">
        <v>118</v>
      </c>
      <c r="B2" s="238"/>
      <c r="C2" s="238"/>
      <c r="D2" s="238"/>
    </row>
    <row r="3" spans="1:4" ht="19.5">
      <c r="A3" s="238" t="s">
        <v>163</v>
      </c>
      <c r="B3" s="238"/>
      <c r="C3" s="238"/>
      <c r="D3" s="238"/>
    </row>
    <row r="4" spans="1:4" ht="19.5">
      <c r="A4" s="104"/>
      <c r="B4" s="104"/>
      <c r="C4" s="104"/>
      <c r="D4" s="104"/>
    </row>
    <row r="5" spans="1:4">
      <c r="A5" s="239" t="s">
        <v>164</v>
      </c>
      <c r="B5" s="241" t="s">
        <v>165</v>
      </c>
      <c r="C5" s="241" t="s">
        <v>166</v>
      </c>
      <c r="D5" s="243" t="s">
        <v>157</v>
      </c>
    </row>
    <row r="6" spans="1:4">
      <c r="A6" s="240"/>
      <c r="B6" s="242"/>
      <c r="C6" s="242"/>
      <c r="D6" s="244"/>
    </row>
    <row r="7" spans="1:4" ht="21">
      <c r="A7" s="87"/>
      <c r="B7" s="105"/>
      <c r="C7" s="106"/>
      <c r="D7" s="107"/>
    </row>
    <row r="8" spans="1:4" ht="21">
      <c r="A8" s="87"/>
      <c r="B8" s="105"/>
      <c r="C8" s="106"/>
      <c r="D8" s="107"/>
    </row>
    <row r="9" spans="1:4" ht="21">
      <c r="A9" s="87"/>
      <c r="B9" s="105"/>
      <c r="C9" s="106"/>
      <c r="D9" s="107"/>
    </row>
    <row r="10" spans="1:4" ht="19.5">
      <c r="A10" s="105"/>
      <c r="B10" s="105"/>
      <c r="C10" s="106"/>
      <c r="D10" s="107"/>
    </row>
    <row r="11" spans="1:4" ht="19.5">
      <c r="A11" s="105"/>
      <c r="B11" s="105"/>
      <c r="C11" s="106"/>
      <c r="D11" s="107"/>
    </row>
    <row r="12" spans="1:4" ht="19.5">
      <c r="A12" s="105"/>
      <c r="B12" s="105"/>
      <c r="C12" s="106"/>
      <c r="D12" s="107"/>
    </row>
    <row r="13" spans="1:4" ht="19.5">
      <c r="A13" s="105"/>
      <c r="B13" s="105"/>
      <c r="C13" s="106"/>
      <c r="D13" s="107"/>
    </row>
    <row r="14" spans="1:4" ht="19.5">
      <c r="A14" s="105"/>
      <c r="B14" s="105"/>
      <c r="C14" s="106"/>
      <c r="D14" s="107"/>
    </row>
    <row r="15" spans="1:4" ht="19.5">
      <c r="A15" s="105"/>
      <c r="B15" s="105"/>
      <c r="C15" s="106"/>
      <c r="D15" s="107"/>
    </row>
    <row r="16" spans="1:4" ht="19.5">
      <c r="A16" s="105"/>
      <c r="B16" s="105"/>
      <c r="C16" s="106"/>
      <c r="D16" s="107"/>
    </row>
    <row r="17" spans="1:4" ht="19.5">
      <c r="A17" s="105"/>
      <c r="B17" s="105"/>
      <c r="C17" s="106"/>
      <c r="D17" s="107"/>
    </row>
    <row r="18" spans="1:4" ht="19.5">
      <c r="A18" s="105"/>
      <c r="B18" s="105"/>
      <c r="C18" s="106"/>
      <c r="D18" s="107"/>
    </row>
    <row r="19" spans="1:4" ht="19.5">
      <c r="A19" s="105"/>
      <c r="B19" s="105"/>
      <c r="C19" s="106"/>
      <c r="D19" s="107"/>
    </row>
    <row r="20" spans="1:4" ht="19.5">
      <c r="A20" s="105"/>
      <c r="B20" s="105"/>
      <c r="C20" s="106"/>
      <c r="D20" s="107"/>
    </row>
    <row r="21" spans="1:4" ht="19.5">
      <c r="A21" s="105"/>
      <c r="B21" s="105"/>
      <c r="C21" s="106"/>
      <c r="D21" s="107"/>
    </row>
    <row r="22" spans="1:4" ht="19.5">
      <c r="A22" s="105"/>
      <c r="B22" s="105"/>
      <c r="C22" s="106"/>
      <c r="D22" s="107"/>
    </row>
    <row r="23" spans="1:4" ht="19.5">
      <c r="A23" s="105"/>
      <c r="B23" s="105"/>
      <c r="C23" s="106"/>
      <c r="D23" s="107"/>
    </row>
    <row r="24" spans="1:4" ht="19.5">
      <c r="A24" s="105"/>
      <c r="B24" s="105"/>
      <c r="C24" s="106"/>
      <c r="D24" s="107"/>
    </row>
    <row r="25" spans="1:4" ht="19.5">
      <c r="A25" s="105"/>
      <c r="B25" s="105"/>
      <c r="C25" s="106"/>
      <c r="D25" s="107"/>
    </row>
    <row r="26" spans="1:4" ht="19.5">
      <c r="A26" s="109"/>
      <c r="B26" s="109"/>
      <c r="C26" s="110" t="s">
        <v>167</v>
      </c>
      <c r="D26" s="111">
        <f>SUM(D7:D25)</f>
        <v>0</v>
      </c>
    </row>
    <row r="27" spans="1:4" ht="19.5">
      <c r="A27" s="112"/>
      <c r="B27" s="112"/>
      <c r="C27" s="113"/>
      <c r="D27" s="75"/>
    </row>
    <row r="28" spans="1:4" ht="19.5">
      <c r="A28" s="114"/>
      <c r="B28" s="66"/>
      <c r="C28" s="56" t="s">
        <v>99</v>
      </c>
      <c r="D28" s="67"/>
    </row>
    <row r="29" spans="1:4" ht="19.5">
      <c r="A29" s="114"/>
      <c r="B29" s="66"/>
      <c r="C29" s="56"/>
      <c r="D29" s="67"/>
    </row>
    <row r="30" spans="1:4" ht="19.5">
      <c r="A30" s="114"/>
      <c r="B30" s="66"/>
      <c r="C30" s="56"/>
      <c r="D30" s="67"/>
    </row>
    <row r="31" spans="1:4" ht="19.5">
      <c r="A31" s="114"/>
      <c r="B31" s="66"/>
      <c r="C31" s="56" t="s">
        <v>100</v>
      </c>
      <c r="D31" s="67"/>
    </row>
    <row r="32" spans="1:4" ht="19.5">
      <c r="A32" s="114"/>
      <c r="B32" s="66"/>
      <c r="C32" s="56" t="s">
        <v>101</v>
      </c>
      <c r="D32" s="67"/>
    </row>
    <row r="33" spans="1:4" ht="19.5">
      <c r="A33" s="114"/>
      <c r="B33" s="66"/>
      <c r="C33" s="56" t="s">
        <v>102</v>
      </c>
      <c r="D33" s="67"/>
    </row>
    <row r="34" spans="1:4">
      <c r="A34" s="108"/>
      <c r="B34" s="108"/>
      <c r="C34" s="108"/>
      <c r="D34" s="108"/>
    </row>
    <row r="35" spans="1:4">
      <c r="A35" s="108"/>
      <c r="B35" s="108"/>
      <c r="C35" s="108"/>
      <c r="D35" s="108"/>
    </row>
    <row r="36" spans="1:4">
      <c r="A36" s="108"/>
      <c r="B36" s="108"/>
      <c r="C36" s="108"/>
      <c r="D36" s="108"/>
    </row>
    <row r="37" spans="1:4">
      <c r="A37" s="108"/>
      <c r="B37" s="108"/>
      <c r="C37" s="108"/>
      <c r="D37" s="10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L17"/>
  <sheetViews>
    <sheetView zoomScale="90" zoomScaleNormal="90" workbookViewId="0">
      <selection activeCell="G16" sqref="G16"/>
    </sheetView>
  </sheetViews>
  <sheetFormatPr defaultRowHeight="21"/>
  <cols>
    <col min="1" max="1" width="6.25" style="139" customWidth="1"/>
    <col min="2" max="2" width="21.25" style="115" customWidth="1"/>
    <col min="3" max="3" width="18.5" style="115" customWidth="1"/>
    <col min="4" max="4" width="11.625" style="140" customWidth="1"/>
    <col min="5" max="5" width="17" style="139" customWidth="1"/>
    <col min="6" max="6" width="11.75" style="45" customWidth="1"/>
    <col min="7" max="7" width="11.625" style="140" customWidth="1"/>
    <col min="8" max="8" width="16" style="139" customWidth="1"/>
    <col min="9" max="9" width="10" style="45" customWidth="1"/>
    <col min="10" max="10" width="9.5" style="143" customWidth="1"/>
    <col min="11" max="11" width="13" style="115" customWidth="1"/>
    <col min="12" max="12" width="11.25" style="115" customWidth="1"/>
    <col min="13" max="16384" width="9" style="115"/>
  </cols>
  <sheetData>
    <row r="1" spans="1:12">
      <c r="A1" s="250" t="s">
        <v>169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>
      <c r="A2" s="251" t="s">
        <v>170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>
      <c r="A3" s="251" t="s">
        <v>118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>
      <c r="A4" s="251" t="s">
        <v>120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116" customFormat="1">
      <c r="A5" s="245" t="s">
        <v>171</v>
      </c>
      <c r="B5" s="245" t="s">
        <v>172</v>
      </c>
      <c r="C5" s="245" t="s">
        <v>173</v>
      </c>
      <c r="D5" s="252" t="s">
        <v>174</v>
      </c>
      <c r="E5" s="253"/>
      <c r="F5" s="254"/>
      <c r="G5" s="252" t="s">
        <v>175</v>
      </c>
      <c r="H5" s="253"/>
      <c r="I5" s="254"/>
      <c r="J5" s="245" t="s">
        <v>176</v>
      </c>
      <c r="K5" s="245" t="s">
        <v>177</v>
      </c>
      <c r="L5" s="245" t="s">
        <v>159</v>
      </c>
    </row>
    <row r="6" spans="1:12" s="116" customFormat="1" ht="34.5" customHeight="1">
      <c r="A6" s="246"/>
      <c r="B6" s="246"/>
      <c r="C6" s="246"/>
      <c r="D6" s="117" t="s">
        <v>178</v>
      </c>
      <c r="E6" s="118" t="s">
        <v>179</v>
      </c>
      <c r="F6" s="119" t="s">
        <v>157</v>
      </c>
      <c r="G6" s="117" t="s">
        <v>178</v>
      </c>
      <c r="H6" s="118" t="s">
        <v>179</v>
      </c>
      <c r="I6" s="119" t="s">
        <v>157</v>
      </c>
      <c r="J6" s="246"/>
      <c r="K6" s="246"/>
      <c r="L6" s="246"/>
    </row>
    <row r="7" spans="1:12" s="128" customFormat="1" ht="81" customHeight="1">
      <c r="A7" s="126">
        <v>1</v>
      </c>
      <c r="B7" s="120" t="s">
        <v>180</v>
      </c>
      <c r="C7" s="121" t="s">
        <v>181</v>
      </c>
      <c r="D7" s="122">
        <v>42304</v>
      </c>
      <c r="E7" s="123" t="s">
        <v>182</v>
      </c>
      <c r="F7" s="124">
        <v>7080</v>
      </c>
      <c r="G7" s="122">
        <v>42304</v>
      </c>
      <c r="H7" s="123" t="s">
        <v>183</v>
      </c>
      <c r="I7" s="124">
        <v>7080</v>
      </c>
      <c r="J7" s="125">
        <v>42643</v>
      </c>
      <c r="K7" s="126"/>
      <c r="L7" s="127"/>
    </row>
    <row r="8" spans="1:12" s="128" customFormat="1" ht="63">
      <c r="A8" s="129">
        <v>2</v>
      </c>
      <c r="B8" s="120" t="s">
        <v>184</v>
      </c>
      <c r="C8" s="121" t="s">
        <v>185</v>
      </c>
      <c r="D8" s="122">
        <v>42321</v>
      </c>
      <c r="E8" s="123" t="s">
        <v>186</v>
      </c>
      <c r="F8" s="124">
        <v>38350</v>
      </c>
      <c r="G8" s="122">
        <v>42321</v>
      </c>
      <c r="H8" s="123" t="s">
        <v>187</v>
      </c>
      <c r="I8" s="124">
        <v>38350</v>
      </c>
      <c r="J8" s="125">
        <v>43444</v>
      </c>
      <c r="K8" s="129"/>
      <c r="L8" s="144" t="s">
        <v>188</v>
      </c>
    </row>
    <row r="9" spans="1:12" s="128" customFormat="1" ht="63.75" thickBot="1">
      <c r="A9" s="129">
        <v>3</v>
      </c>
      <c r="B9" s="120" t="s">
        <v>189</v>
      </c>
      <c r="C9" s="121" t="s">
        <v>190</v>
      </c>
      <c r="D9" s="122">
        <v>42397</v>
      </c>
      <c r="E9" s="123" t="s">
        <v>191</v>
      </c>
      <c r="F9" s="124">
        <v>31950</v>
      </c>
      <c r="G9" s="122">
        <v>42397</v>
      </c>
      <c r="H9" s="123" t="s">
        <v>192</v>
      </c>
      <c r="I9" s="124">
        <v>31950</v>
      </c>
      <c r="J9" s="125">
        <v>42822</v>
      </c>
      <c r="K9" s="129"/>
      <c r="L9" s="120"/>
    </row>
    <row r="10" spans="1:12" s="134" customFormat="1" ht="27.75" customHeight="1" thickBot="1">
      <c r="A10" s="130"/>
      <c r="B10" s="247" t="s">
        <v>193</v>
      </c>
      <c r="C10" s="248"/>
      <c r="D10" s="248"/>
      <c r="E10" s="248"/>
      <c r="F10" s="248"/>
      <c r="G10" s="248"/>
      <c r="H10" s="249"/>
      <c r="I10" s="131">
        <f>SUM(I7:I9)</f>
        <v>77380</v>
      </c>
      <c r="J10" s="132"/>
      <c r="K10" s="133"/>
      <c r="L10" s="133"/>
    </row>
    <row r="11" spans="1:12" s="134" customFormat="1">
      <c r="A11" s="135"/>
      <c r="B11" s="136"/>
      <c r="C11" s="136"/>
      <c r="D11" s="136"/>
      <c r="E11" s="136"/>
      <c r="F11" s="136"/>
      <c r="G11" s="136"/>
      <c r="H11" s="136"/>
      <c r="I11" s="137"/>
      <c r="J11" s="136"/>
      <c r="K11" s="138"/>
      <c r="L11" s="138"/>
    </row>
    <row r="12" spans="1:12">
      <c r="H12" s="1"/>
      <c r="I12" s="56" t="s">
        <v>99</v>
      </c>
      <c r="J12" s="45"/>
    </row>
    <row r="13" spans="1:12">
      <c r="H13" s="1"/>
      <c r="I13" s="56"/>
      <c r="J13" s="45"/>
    </row>
    <row r="14" spans="1:12">
      <c r="H14" s="141"/>
      <c r="I14" s="66"/>
      <c r="J14" s="141"/>
    </row>
    <row r="15" spans="1:12">
      <c r="H15" s="1"/>
      <c r="I15" s="56" t="s">
        <v>100</v>
      </c>
      <c r="J15" s="45"/>
    </row>
    <row r="16" spans="1:12">
      <c r="H16" s="142"/>
      <c r="I16" s="56" t="s">
        <v>101</v>
      </c>
    </row>
    <row r="17" spans="8:9">
      <c r="H17" s="142"/>
      <c r="I17" s="56" t="s">
        <v>102</v>
      </c>
    </row>
  </sheetData>
  <mergeCells count="13">
    <mergeCell ref="K5:K6"/>
    <mergeCell ref="L5:L6"/>
    <mergeCell ref="B10:H10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9685039370078741" right="0.19685039370078741" top="0.15748031496062992" bottom="0.15748031496062992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F25"/>
  <sheetViews>
    <sheetView workbookViewId="0">
      <selection activeCell="K20" sqref="K20"/>
    </sheetView>
  </sheetViews>
  <sheetFormatPr defaultRowHeight="21"/>
  <cols>
    <col min="1" max="1" width="4.5" style="145" customWidth="1"/>
    <col min="2" max="2" width="5.375" style="145" customWidth="1"/>
    <col min="3" max="3" width="39.5" style="145" customWidth="1"/>
    <col min="4" max="4" width="13.875" style="145" customWidth="1"/>
    <col min="5" max="5" width="6.875" style="145" customWidth="1"/>
    <col min="6" max="6" width="15.375" style="145" customWidth="1"/>
    <col min="7" max="16384" width="9" style="145"/>
  </cols>
  <sheetData>
    <row r="1" spans="1:6">
      <c r="A1" s="255" t="s">
        <v>194</v>
      </c>
      <c r="B1" s="255"/>
      <c r="C1" s="255"/>
      <c r="D1" s="255"/>
      <c r="E1" s="255"/>
      <c r="F1" s="255"/>
    </row>
    <row r="2" spans="1:6">
      <c r="A2" s="255" t="s">
        <v>118</v>
      </c>
      <c r="B2" s="255"/>
      <c r="C2" s="255"/>
      <c r="D2" s="255"/>
      <c r="E2" s="255"/>
      <c r="F2" s="255"/>
    </row>
    <row r="3" spans="1:6">
      <c r="A3" s="255" t="s">
        <v>129</v>
      </c>
      <c r="B3" s="255"/>
      <c r="C3" s="255"/>
      <c r="D3" s="255"/>
      <c r="E3" s="255"/>
      <c r="F3" s="255"/>
    </row>
    <row r="5" spans="1:6">
      <c r="A5" s="145" t="s">
        <v>195</v>
      </c>
      <c r="E5" s="146"/>
      <c r="F5" s="145">
        <v>0</v>
      </c>
    </row>
    <row r="6" spans="1:6">
      <c r="A6" s="147" t="s">
        <v>122</v>
      </c>
      <c r="B6" s="148" t="s">
        <v>196</v>
      </c>
      <c r="E6" s="146"/>
    </row>
    <row r="7" spans="1:6">
      <c r="B7" s="149" t="s">
        <v>135</v>
      </c>
      <c r="E7" s="146"/>
    </row>
    <row r="8" spans="1:6">
      <c r="C8" s="145" t="s">
        <v>197</v>
      </c>
      <c r="D8" s="145">
        <v>269356.17</v>
      </c>
      <c r="E8" s="146"/>
    </row>
    <row r="9" spans="1:6">
      <c r="C9" s="145" t="s">
        <v>198</v>
      </c>
      <c r="D9" s="145">
        <v>4418750</v>
      </c>
      <c r="E9" s="146"/>
    </row>
    <row r="10" spans="1:6">
      <c r="C10" s="145" t="s">
        <v>138</v>
      </c>
      <c r="D10" s="145">
        <v>0</v>
      </c>
      <c r="E10" s="146"/>
    </row>
    <row r="11" spans="1:6">
      <c r="C11" s="145" t="s">
        <v>199</v>
      </c>
      <c r="D11" s="150">
        <v>0</v>
      </c>
      <c r="E11" s="146"/>
      <c r="F11" s="150">
        <f>SUM(D8:D11)</f>
        <v>4688106.17</v>
      </c>
    </row>
    <row r="12" spans="1:6">
      <c r="A12" s="147" t="s">
        <v>124</v>
      </c>
      <c r="B12" s="148" t="s">
        <v>200</v>
      </c>
      <c r="E12" s="146"/>
    </row>
    <row r="13" spans="1:6">
      <c r="B13" s="149" t="s">
        <v>135</v>
      </c>
      <c r="E13" s="146"/>
    </row>
    <row r="14" spans="1:6">
      <c r="C14" s="145" t="s">
        <v>201</v>
      </c>
      <c r="D14" s="145">
        <v>15750</v>
      </c>
      <c r="E14" s="146"/>
    </row>
    <row r="15" spans="1:6">
      <c r="C15" s="145" t="s">
        <v>202</v>
      </c>
      <c r="D15" s="145">
        <v>269356.17</v>
      </c>
      <c r="E15" s="146"/>
    </row>
    <row r="16" spans="1:6">
      <c r="C16" s="145" t="s">
        <v>138</v>
      </c>
      <c r="D16" s="145">
        <v>0</v>
      </c>
      <c r="E16" s="146"/>
    </row>
    <row r="17" spans="1:6">
      <c r="C17" s="145" t="s">
        <v>203</v>
      </c>
      <c r="D17" s="150">
        <v>0</v>
      </c>
      <c r="E17" s="146"/>
      <c r="F17" s="150">
        <f>SUM(D14:D17)</f>
        <v>285106.17</v>
      </c>
    </row>
    <row r="18" spans="1:6" ht="21.75" thickBot="1">
      <c r="A18" s="148" t="s">
        <v>204</v>
      </c>
      <c r="E18" s="146"/>
      <c r="F18" s="151">
        <f>+F5+F11-F17</f>
        <v>4403000</v>
      </c>
    </row>
    <row r="19" spans="1:6" ht="21.75" thickTop="1">
      <c r="E19" s="146"/>
    </row>
    <row r="20" spans="1:6">
      <c r="B20" s="152"/>
      <c r="D20" s="54" t="s">
        <v>99</v>
      </c>
      <c r="E20" s="152"/>
      <c r="F20" s="152"/>
    </row>
    <row r="21" spans="1:6">
      <c r="B21" s="152"/>
      <c r="D21" s="54"/>
      <c r="E21" s="152"/>
      <c r="F21" s="152"/>
    </row>
    <row r="22" spans="1:6">
      <c r="A22" s="54"/>
      <c r="B22" s="54"/>
      <c r="D22" s="54"/>
      <c r="E22" s="54"/>
      <c r="F22" s="54"/>
    </row>
    <row r="23" spans="1:6">
      <c r="B23" s="152"/>
      <c r="D23" s="2" t="s">
        <v>100</v>
      </c>
      <c r="E23" s="152"/>
      <c r="F23" s="152"/>
    </row>
    <row r="24" spans="1:6">
      <c r="B24" s="152"/>
      <c r="D24" s="2" t="s">
        <v>127</v>
      </c>
      <c r="E24" s="152"/>
      <c r="F24" s="152"/>
    </row>
    <row r="25" spans="1:6">
      <c r="B25" s="152"/>
      <c r="D25" s="2" t="s">
        <v>102</v>
      </c>
      <c r="E25" s="152"/>
      <c r="F25" s="152"/>
    </row>
  </sheetData>
  <mergeCells count="3">
    <mergeCell ref="A1:F1"/>
    <mergeCell ref="A2:F2"/>
    <mergeCell ref="A3:F3"/>
  </mergeCells>
  <pageMargins left="0.51181102362204722" right="0.5118110236220472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C30" sqref="C30"/>
    </sheetView>
  </sheetViews>
  <sheetFormatPr defaultRowHeight="19.5"/>
  <cols>
    <col min="1" max="1" width="6.125" style="57" customWidth="1"/>
    <col min="2" max="2" width="6" style="57" customWidth="1"/>
    <col min="3" max="3" width="34.125" style="57" customWidth="1"/>
    <col min="4" max="4" width="14" style="57" customWidth="1"/>
    <col min="5" max="5" width="7" style="57" customWidth="1"/>
    <col min="6" max="6" width="13.25" style="57" customWidth="1"/>
    <col min="7" max="16384" width="9" style="57"/>
  </cols>
  <sheetData>
    <row r="1" spans="1:6">
      <c r="A1" s="225" t="s">
        <v>205</v>
      </c>
      <c r="B1" s="225"/>
      <c r="C1" s="225"/>
      <c r="D1" s="225"/>
      <c r="E1" s="225"/>
      <c r="F1" s="225"/>
    </row>
    <row r="2" spans="1:6">
      <c r="A2" s="225" t="s">
        <v>118</v>
      </c>
      <c r="B2" s="225"/>
      <c r="C2" s="225"/>
      <c r="D2" s="225"/>
      <c r="E2" s="225"/>
      <c r="F2" s="225"/>
    </row>
    <row r="3" spans="1:6">
      <c r="A3" s="225" t="s">
        <v>129</v>
      </c>
      <c r="B3" s="225"/>
      <c r="C3" s="225"/>
      <c r="D3" s="225"/>
      <c r="E3" s="225"/>
      <c r="F3" s="225"/>
    </row>
    <row r="5" spans="1:6">
      <c r="A5" s="57" t="s">
        <v>206</v>
      </c>
      <c r="E5" s="58"/>
      <c r="F5" s="57">
        <v>77380</v>
      </c>
    </row>
    <row r="6" spans="1:6">
      <c r="A6" s="61" t="s">
        <v>122</v>
      </c>
      <c r="B6" s="62" t="s">
        <v>207</v>
      </c>
      <c r="E6" s="58"/>
    </row>
    <row r="7" spans="1:6">
      <c r="B7" s="59" t="s">
        <v>135</v>
      </c>
      <c r="E7" s="58"/>
    </row>
    <row r="8" spans="1:6">
      <c r="C8" s="57" t="s">
        <v>197</v>
      </c>
      <c r="D8" s="57">
        <v>0</v>
      </c>
      <c r="E8" s="58"/>
    </row>
    <row r="9" spans="1:6">
      <c r="C9" s="57" t="s">
        <v>208</v>
      </c>
      <c r="E9" s="58"/>
      <c r="F9" s="63">
        <f>SUM(D8:D9)</f>
        <v>0</v>
      </c>
    </row>
    <row r="10" spans="1:6">
      <c r="A10" s="61" t="s">
        <v>124</v>
      </c>
      <c r="B10" s="62" t="s">
        <v>209</v>
      </c>
      <c r="E10" s="58"/>
    </row>
    <row r="11" spans="1:6">
      <c r="B11" s="59" t="s">
        <v>135</v>
      </c>
      <c r="E11" s="58"/>
    </row>
    <row r="12" spans="1:6">
      <c r="C12" s="57" t="s">
        <v>201</v>
      </c>
      <c r="D12" s="57">
        <v>0</v>
      </c>
      <c r="E12" s="58"/>
    </row>
    <row r="13" spans="1:6">
      <c r="C13" s="57" t="s">
        <v>208</v>
      </c>
      <c r="D13" s="57">
        <v>0</v>
      </c>
      <c r="E13" s="58"/>
      <c r="F13" s="57">
        <f>+D12+D13</f>
        <v>0</v>
      </c>
    </row>
    <row r="14" spans="1:6" ht="20.25" thickBot="1">
      <c r="A14" s="62" t="s">
        <v>210</v>
      </c>
      <c r="E14" s="58"/>
      <c r="F14" s="64">
        <f>+F5+F9-F13</f>
        <v>77380</v>
      </c>
    </row>
    <row r="15" spans="1:6" ht="20.25" thickTop="1">
      <c r="E15" s="58"/>
    </row>
    <row r="17" spans="1:6">
      <c r="B17" s="65"/>
      <c r="D17" s="55" t="s">
        <v>211</v>
      </c>
      <c r="E17" s="65"/>
      <c r="F17" s="65"/>
    </row>
    <row r="18" spans="1:6">
      <c r="A18" s="55"/>
      <c r="B18" s="55"/>
      <c r="D18" s="55"/>
      <c r="E18" s="55"/>
      <c r="F18" s="55"/>
    </row>
    <row r="19" spans="1:6">
      <c r="B19" s="65"/>
      <c r="D19" s="55"/>
      <c r="E19" s="65"/>
      <c r="F19" s="65"/>
    </row>
    <row r="20" spans="1:6">
      <c r="B20" s="65"/>
      <c r="D20" s="56" t="s">
        <v>100</v>
      </c>
      <c r="E20" s="65"/>
      <c r="F20" s="65"/>
    </row>
    <row r="21" spans="1:6">
      <c r="B21" s="65"/>
      <c r="D21" s="56" t="s">
        <v>101</v>
      </c>
      <c r="E21" s="65"/>
      <c r="F21" s="65"/>
    </row>
    <row r="22" spans="1:6">
      <c r="D22" s="56" t="s">
        <v>102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K37"/>
  <sheetViews>
    <sheetView topLeftCell="A10" workbookViewId="0">
      <selection activeCell="I34" sqref="I34"/>
    </sheetView>
  </sheetViews>
  <sheetFormatPr defaultRowHeight="14.25"/>
  <cols>
    <col min="1" max="1" width="12.5" customWidth="1"/>
    <col min="2" max="2" width="12.625" customWidth="1"/>
    <col min="3" max="3" width="13" customWidth="1"/>
    <col min="4" max="4" width="18" customWidth="1"/>
    <col min="6" max="6" width="12.25" customWidth="1"/>
    <col min="7" max="7" width="12.75" customWidth="1"/>
    <col min="8" max="8" width="12.875" customWidth="1"/>
    <col min="9" max="9" width="11.375" customWidth="1"/>
    <col min="10" max="10" width="13.5" customWidth="1"/>
  </cols>
  <sheetData>
    <row r="1" spans="1:11" s="153" customFormat="1" ht="21">
      <c r="A1" s="218" t="s">
        <v>212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s="153" customFormat="1" ht="21">
      <c r="A2" s="218" t="s">
        <v>213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s="153" customFormat="1" ht="21">
      <c r="A3" s="218" t="s">
        <v>214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s="153" customFormat="1" ht="21.75" thickBot="1">
      <c r="A4" s="154" t="s">
        <v>215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s="153" customFormat="1" ht="21">
      <c r="A5" s="274" t="s">
        <v>216</v>
      </c>
      <c r="B5" s="276" t="s">
        <v>217</v>
      </c>
      <c r="C5" s="276" t="s">
        <v>218</v>
      </c>
      <c r="D5" s="276" t="s">
        <v>219</v>
      </c>
      <c r="E5" s="276" t="s">
        <v>220</v>
      </c>
      <c r="F5" s="276" t="s">
        <v>221</v>
      </c>
      <c r="G5" s="276" t="s">
        <v>222</v>
      </c>
      <c r="H5" s="259" t="s">
        <v>223</v>
      </c>
      <c r="I5" s="260"/>
      <c r="J5" s="261"/>
    </row>
    <row r="6" spans="1:11" s="153" customFormat="1" ht="21.75" thickBot="1">
      <c r="A6" s="275"/>
      <c r="B6" s="277"/>
      <c r="C6" s="277"/>
      <c r="D6" s="277"/>
      <c r="E6" s="277"/>
      <c r="F6" s="277"/>
      <c r="G6" s="277"/>
      <c r="H6" s="156" t="s">
        <v>6</v>
      </c>
      <c r="I6" s="156" t="s">
        <v>7</v>
      </c>
      <c r="J6" s="157" t="s">
        <v>8</v>
      </c>
    </row>
    <row r="7" spans="1:11" s="153" customFormat="1" ht="21">
      <c r="A7" s="262" t="s">
        <v>224</v>
      </c>
      <c r="B7" s="263"/>
      <c r="C7" s="263"/>
      <c r="D7" s="263"/>
      <c r="E7" s="263"/>
      <c r="F7" s="263"/>
      <c r="G7" s="263"/>
      <c r="H7" s="263"/>
      <c r="I7" s="264"/>
      <c r="J7" s="158">
        <v>77380</v>
      </c>
    </row>
    <row r="8" spans="1:11" s="153" customFormat="1" ht="21">
      <c r="A8" s="265" t="s">
        <v>225</v>
      </c>
      <c r="B8" s="266"/>
      <c r="C8" s="266"/>
      <c r="D8" s="266"/>
      <c r="E8" s="266"/>
      <c r="F8" s="266"/>
      <c r="G8" s="266"/>
      <c r="H8" s="266"/>
      <c r="I8" s="267"/>
      <c r="J8" s="159">
        <v>77380</v>
      </c>
    </row>
    <row r="9" spans="1:11" s="153" customFormat="1" ht="21">
      <c r="A9" s="268" t="s">
        <v>226</v>
      </c>
      <c r="B9" s="269"/>
      <c r="C9" s="269"/>
      <c r="D9" s="269"/>
      <c r="E9" s="269"/>
      <c r="F9" s="269"/>
      <c r="G9" s="270"/>
      <c r="H9" s="160">
        <v>0</v>
      </c>
      <c r="I9" s="160">
        <v>0</v>
      </c>
      <c r="J9" s="161">
        <v>77380</v>
      </c>
    </row>
    <row r="10" spans="1:11" s="153" customFormat="1" ht="21">
      <c r="A10" s="162" t="s">
        <v>227</v>
      </c>
      <c r="B10" s="163"/>
      <c r="C10" s="163"/>
      <c r="D10" s="163"/>
      <c r="E10" s="163"/>
      <c r="F10" s="163"/>
      <c r="G10" s="163"/>
      <c r="H10" s="163"/>
      <c r="I10" s="164"/>
      <c r="J10" s="165">
        <v>0</v>
      </c>
    </row>
    <row r="11" spans="1:11" s="1" customFormat="1" ht="21">
      <c r="A11" s="166" t="s">
        <v>228</v>
      </c>
      <c r="B11" s="167">
        <v>1600000701</v>
      </c>
      <c r="C11" s="168" t="s">
        <v>229</v>
      </c>
      <c r="D11" s="168" t="s">
        <v>230</v>
      </c>
      <c r="E11" s="167"/>
      <c r="F11" s="168" t="s">
        <v>231</v>
      </c>
      <c r="G11" s="169" t="s">
        <v>231</v>
      </c>
      <c r="H11" s="170">
        <v>10000</v>
      </c>
      <c r="I11" s="171" t="s">
        <v>232</v>
      </c>
      <c r="J11" s="172"/>
    </row>
    <row r="12" spans="1:11" s="1" customFormat="1" ht="21">
      <c r="A12" s="173"/>
      <c r="B12" s="168">
        <v>1600000702</v>
      </c>
      <c r="C12" s="168" t="s">
        <v>229</v>
      </c>
      <c r="D12" s="168" t="s">
        <v>233</v>
      </c>
      <c r="E12" s="168"/>
      <c r="F12" s="168" t="s">
        <v>231</v>
      </c>
      <c r="G12" s="169" t="s">
        <v>231</v>
      </c>
      <c r="H12" s="171">
        <v>43122.79</v>
      </c>
      <c r="I12" s="171" t="s">
        <v>232</v>
      </c>
      <c r="J12" s="174">
        <v>53122.79</v>
      </c>
    </row>
    <row r="13" spans="1:11" s="1" customFormat="1" ht="21">
      <c r="A13" s="175" t="s">
        <v>234</v>
      </c>
      <c r="B13" s="168">
        <v>1600001101</v>
      </c>
      <c r="C13" s="168" t="s">
        <v>229</v>
      </c>
      <c r="D13" s="168" t="s">
        <v>235</v>
      </c>
      <c r="E13" s="168"/>
      <c r="F13" s="168" t="s">
        <v>231</v>
      </c>
      <c r="G13" s="169" t="s">
        <v>231</v>
      </c>
      <c r="H13" s="171">
        <v>1070.79</v>
      </c>
      <c r="I13" s="171" t="s">
        <v>232</v>
      </c>
      <c r="J13" s="174">
        <v>54193.58</v>
      </c>
    </row>
    <row r="14" spans="1:11" s="1" customFormat="1" ht="21">
      <c r="A14" s="173" t="s">
        <v>236</v>
      </c>
      <c r="B14" s="168">
        <v>1600000915</v>
      </c>
      <c r="C14" s="168" t="s">
        <v>229</v>
      </c>
      <c r="D14" s="168" t="s">
        <v>237</v>
      </c>
      <c r="E14" s="168"/>
      <c r="F14" s="168" t="s">
        <v>231</v>
      </c>
      <c r="G14" s="169" t="s">
        <v>231</v>
      </c>
      <c r="H14" s="171">
        <v>17569.87</v>
      </c>
      <c r="I14" s="171" t="s">
        <v>232</v>
      </c>
      <c r="J14" s="174">
        <v>71763.45</v>
      </c>
    </row>
    <row r="15" spans="1:11" s="1" customFormat="1" ht="21">
      <c r="A15" s="175" t="s">
        <v>238</v>
      </c>
      <c r="B15" s="168">
        <v>1500000463</v>
      </c>
      <c r="C15" s="168" t="s">
        <v>239</v>
      </c>
      <c r="D15" s="168" t="s">
        <v>240</v>
      </c>
      <c r="E15" s="168"/>
      <c r="F15" s="168"/>
      <c r="G15" s="169" t="s">
        <v>231</v>
      </c>
      <c r="H15" s="171">
        <v>218750</v>
      </c>
      <c r="I15" s="171" t="s">
        <v>232</v>
      </c>
      <c r="J15" s="174"/>
    </row>
    <row r="16" spans="1:11" s="1" customFormat="1" ht="21">
      <c r="A16" s="175"/>
      <c r="B16" s="168">
        <v>1600000320</v>
      </c>
      <c r="C16" s="168" t="s">
        <v>229</v>
      </c>
      <c r="D16" s="168" t="s">
        <v>241</v>
      </c>
      <c r="E16" s="168"/>
      <c r="F16" s="168" t="s">
        <v>231</v>
      </c>
      <c r="G16" s="169" t="s">
        <v>231</v>
      </c>
      <c r="H16" s="171">
        <v>3000</v>
      </c>
      <c r="I16" s="171" t="s">
        <v>232</v>
      </c>
      <c r="J16" s="174">
        <v>293513.45</v>
      </c>
    </row>
    <row r="17" spans="1:10" s="1" customFormat="1" ht="21">
      <c r="A17" s="175" t="s">
        <v>242</v>
      </c>
      <c r="B17" s="168">
        <v>1600000236</v>
      </c>
      <c r="C17" s="168" t="s">
        <v>229</v>
      </c>
      <c r="D17" s="168" t="s">
        <v>243</v>
      </c>
      <c r="E17" s="168"/>
      <c r="F17" s="168" t="s">
        <v>231</v>
      </c>
      <c r="G17" s="169" t="s">
        <v>231</v>
      </c>
      <c r="H17" s="171">
        <v>11741.12</v>
      </c>
      <c r="I17" s="171" t="s">
        <v>232</v>
      </c>
      <c r="J17" s="174">
        <v>305254.57</v>
      </c>
    </row>
    <row r="18" spans="1:10" s="1" customFormat="1" ht="21">
      <c r="A18" s="175" t="s">
        <v>244</v>
      </c>
      <c r="B18" s="168">
        <v>1500000661</v>
      </c>
      <c r="C18" s="168" t="s">
        <v>239</v>
      </c>
      <c r="D18" s="168" t="s">
        <v>240</v>
      </c>
      <c r="E18" s="168"/>
      <c r="F18" s="168"/>
      <c r="G18" s="169" t="s">
        <v>231</v>
      </c>
      <c r="H18" s="171">
        <v>4200000</v>
      </c>
      <c r="I18" s="171" t="s">
        <v>232</v>
      </c>
      <c r="J18" s="174"/>
    </row>
    <row r="19" spans="1:10" s="1" customFormat="1" ht="21">
      <c r="A19" s="175"/>
      <c r="B19" s="168">
        <v>1600000245</v>
      </c>
      <c r="C19" s="168" t="s">
        <v>229</v>
      </c>
      <c r="D19" s="168" t="s">
        <v>245</v>
      </c>
      <c r="E19" s="168"/>
      <c r="F19" s="168" t="s">
        <v>231</v>
      </c>
      <c r="G19" s="169" t="s">
        <v>231</v>
      </c>
      <c r="H19" s="171">
        <v>4596.8900000000003</v>
      </c>
      <c r="I19" s="171" t="s">
        <v>232</v>
      </c>
      <c r="J19" s="176"/>
    </row>
    <row r="20" spans="1:10" s="1" customFormat="1" ht="21">
      <c r="A20" s="177"/>
      <c r="B20" s="168">
        <v>1600000629</v>
      </c>
      <c r="C20" s="168" t="s">
        <v>229</v>
      </c>
      <c r="D20" s="168" t="s">
        <v>246</v>
      </c>
      <c r="E20" s="168"/>
      <c r="F20" s="168" t="s">
        <v>231</v>
      </c>
      <c r="G20" s="169" t="s">
        <v>231</v>
      </c>
      <c r="H20" s="171">
        <v>10410.42</v>
      </c>
      <c r="I20" s="171" t="s">
        <v>232</v>
      </c>
      <c r="J20" s="174">
        <v>4520261.88</v>
      </c>
    </row>
    <row r="21" spans="1:10" s="1" customFormat="1" ht="21">
      <c r="A21" s="175" t="s">
        <v>247</v>
      </c>
      <c r="B21" s="168">
        <v>1600000770</v>
      </c>
      <c r="C21" s="168" t="s">
        <v>229</v>
      </c>
      <c r="D21" s="168" t="s">
        <v>248</v>
      </c>
      <c r="E21" s="168"/>
      <c r="F21" s="168" t="s">
        <v>231</v>
      </c>
      <c r="G21" s="169" t="s">
        <v>231</v>
      </c>
      <c r="H21" s="171">
        <v>2500</v>
      </c>
      <c r="I21" s="171" t="s">
        <v>232</v>
      </c>
      <c r="J21" s="174">
        <v>4522761.88</v>
      </c>
    </row>
    <row r="22" spans="1:10" s="1" customFormat="1" ht="21">
      <c r="A22" s="175" t="s">
        <v>249</v>
      </c>
      <c r="B22" s="168">
        <v>1600000789</v>
      </c>
      <c r="C22" s="168" t="s">
        <v>229</v>
      </c>
      <c r="D22" s="168" t="s">
        <v>250</v>
      </c>
      <c r="E22" s="168"/>
      <c r="F22" s="168" t="s">
        <v>231</v>
      </c>
      <c r="G22" s="169" t="s">
        <v>231</v>
      </c>
      <c r="H22" s="171">
        <v>20550.23</v>
      </c>
      <c r="I22" s="171" t="s">
        <v>232</v>
      </c>
      <c r="J22" s="174">
        <v>4543312.1100000003</v>
      </c>
    </row>
    <row r="23" spans="1:10" s="1" customFormat="1" ht="21">
      <c r="A23" s="173" t="s">
        <v>251</v>
      </c>
      <c r="B23" s="168">
        <v>1600000663</v>
      </c>
      <c r="C23" s="168" t="s">
        <v>229</v>
      </c>
      <c r="D23" s="168" t="s">
        <v>252</v>
      </c>
      <c r="E23" s="168"/>
      <c r="F23" s="168" t="s">
        <v>231</v>
      </c>
      <c r="G23" s="169" t="s">
        <v>231</v>
      </c>
      <c r="H23" s="171">
        <v>4008.63</v>
      </c>
      <c r="I23" s="171" t="s">
        <v>232</v>
      </c>
      <c r="J23" s="174">
        <v>4547320.74</v>
      </c>
    </row>
    <row r="24" spans="1:10" s="1" customFormat="1" ht="21">
      <c r="A24" s="175" t="s">
        <v>253</v>
      </c>
      <c r="B24" s="168">
        <v>1600001832</v>
      </c>
      <c r="C24" s="168" t="s">
        <v>229</v>
      </c>
      <c r="D24" s="168" t="s">
        <v>254</v>
      </c>
      <c r="E24" s="168"/>
      <c r="F24" s="168" t="s">
        <v>231</v>
      </c>
      <c r="G24" s="169" t="s">
        <v>231</v>
      </c>
      <c r="H24" s="171">
        <v>8280</v>
      </c>
      <c r="I24" s="171" t="s">
        <v>232</v>
      </c>
      <c r="J24" s="174">
        <v>4555600.74</v>
      </c>
    </row>
    <row r="25" spans="1:10" s="1" customFormat="1" ht="21">
      <c r="A25" s="175" t="s">
        <v>255</v>
      </c>
      <c r="B25" s="168" t="s">
        <v>256</v>
      </c>
      <c r="C25" s="168" t="s">
        <v>257</v>
      </c>
      <c r="D25" s="168" t="s">
        <v>258</v>
      </c>
      <c r="E25" s="168"/>
      <c r="F25" s="168" t="s">
        <v>231</v>
      </c>
      <c r="G25" s="169" t="s">
        <v>231</v>
      </c>
      <c r="H25" s="178" t="s">
        <v>232</v>
      </c>
      <c r="I25" s="171">
        <v>15750</v>
      </c>
      <c r="J25" s="174">
        <v>4539850.74</v>
      </c>
    </row>
    <row r="26" spans="1:10" s="1" customFormat="1" ht="21">
      <c r="A26" s="175" t="s">
        <v>259</v>
      </c>
      <c r="B26" s="168">
        <v>1600001869</v>
      </c>
      <c r="C26" s="168" t="s">
        <v>229</v>
      </c>
      <c r="D26" s="168" t="s">
        <v>260</v>
      </c>
      <c r="E26" s="168"/>
      <c r="F26" s="168" t="s">
        <v>231</v>
      </c>
      <c r="G26" s="169" t="s">
        <v>231</v>
      </c>
      <c r="H26" s="171">
        <v>132505.43</v>
      </c>
      <c r="I26" s="171" t="s">
        <v>232</v>
      </c>
      <c r="J26" s="174">
        <v>4672356.17</v>
      </c>
    </row>
    <row r="27" spans="1:10" s="1" customFormat="1" ht="21">
      <c r="A27" s="175" t="s">
        <v>261</v>
      </c>
      <c r="B27" s="168">
        <v>1500000902</v>
      </c>
      <c r="C27" s="168" t="s">
        <v>262</v>
      </c>
      <c r="D27" s="168" t="s">
        <v>231</v>
      </c>
      <c r="E27" s="168"/>
      <c r="F27" s="168"/>
      <c r="G27" s="169" t="s">
        <v>231</v>
      </c>
      <c r="H27" s="171" t="s">
        <v>232</v>
      </c>
      <c r="I27" s="171">
        <v>269356.17</v>
      </c>
      <c r="J27" s="174">
        <v>4403000</v>
      </c>
    </row>
    <row r="28" spans="1:10" s="153" customFormat="1" ht="21">
      <c r="A28" s="268" t="s">
        <v>263</v>
      </c>
      <c r="B28" s="269"/>
      <c r="C28" s="269"/>
      <c r="D28" s="269"/>
      <c r="E28" s="269"/>
      <c r="F28" s="269"/>
      <c r="G28" s="270"/>
      <c r="H28" s="179">
        <f>SUM(H11:H27)</f>
        <v>4688106.17</v>
      </c>
      <c r="I28" s="179">
        <f>SUM(I11:I27)</f>
        <v>285106.17</v>
      </c>
      <c r="J28" s="180">
        <f>SUM(H28-I28)</f>
        <v>4403000</v>
      </c>
    </row>
    <row r="29" spans="1:10" s="153" customFormat="1" ht="21">
      <c r="A29" s="271" t="s">
        <v>264</v>
      </c>
      <c r="B29" s="272"/>
      <c r="C29" s="272"/>
      <c r="D29" s="272"/>
      <c r="E29" s="272"/>
      <c r="F29" s="272"/>
      <c r="G29" s="273"/>
      <c r="H29" s="181">
        <f>SUM(H28)</f>
        <v>4688106.17</v>
      </c>
      <c r="I29" s="181">
        <f>SUM(I28)</f>
        <v>285106.17</v>
      </c>
      <c r="J29" s="182">
        <f>SUM(H29-I29+J7)</f>
        <v>4480380</v>
      </c>
    </row>
    <row r="30" spans="1:10" s="153" customFormat="1" ht="21.75" thickBot="1">
      <c r="A30" s="256" t="s">
        <v>265</v>
      </c>
      <c r="B30" s="257"/>
      <c r="C30" s="257"/>
      <c r="D30" s="257"/>
      <c r="E30" s="257"/>
      <c r="F30" s="257"/>
      <c r="G30" s="258"/>
      <c r="H30" s="183">
        <f>SUM(H29)</f>
        <v>4688106.17</v>
      </c>
      <c r="I30" s="183">
        <f>SUM(I29)</f>
        <v>285106.17</v>
      </c>
      <c r="J30" s="184">
        <f>SUM(J29)</f>
        <v>4480380</v>
      </c>
    </row>
    <row r="31" spans="1:10" s="187" customFormat="1" ht="21">
      <c r="A31" s="185"/>
      <c r="B31" s="185"/>
      <c r="C31" s="185"/>
      <c r="D31" s="185"/>
      <c r="E31" s="185"/>
      <c r="F31" s="185"/>
      <c r="G31" s="185"/>
      <c r="H31" s="186"/>
      <c r="I31" s="186"/>
      <c r="J31" s="186"/>
    </row>
    <row r="32" spans="1:10" s="153" customFormat="1" ht="21">
      <c r="C32" s="2"/>
      <c r="F32" s="21" t="s">
        <v>99</v>
      </c>
    </row>
    <row r="33" spans="3:6" s="153" customFormat="1" ht="21">
      <c r="C33" s="2"/>
      <c r="F33" s="21"/>
    </row>
    <row r="34" spans="3:6" s="153" customFormat="1" ht="21">
      <c r="C34" s="2"/>
      <c r="F34" s="21"/>
    </row>
    <row r="35" spans="3:6" s="153" customFormat="1" ht="21">
      <c r="C35" s="2"/>
      <c r="F35" s="21" t="s">
        <v>100</v>
      </c>
    </row>
    <row r="36" spans="3:6" s="153" customFormat="1" ht="21">
      <c r="C36" s="2"/>
      <c r="F36" s="21" t="s">
        <v>127</v>
      </c>
    </row>
    <row r="37" spans="3:6" s="153" customFormat="1" ht="21">
      <c r="C37" s="2"/>
      <c r="F37" s="21" t="s">
        <v>102</v>
      </c>
    </row>
  </sheetData>
  <mergeCells count="17"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G6"/>
    <mergeCell ref="A30:G30"/>
    <mergeCell ref="H5:J5"/>
    <mergeCell ref="A7:I7"/>
    <mergeCell ref="A8:I8"/>
    <mergeCell ref="A9:G9"/>
    <mergeCell ref="A28:G28"/>
    <mergeCell ref="A29:G29"/>
  </mergeCells>
  <pageMargins left="0.51181102362204722" right="0.31496062992125984" top="0.55118110236220474" bottom="0.55118110236220474" header="0.31496062992125984" footer="0.31496062992125984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50"/>
  <sheetViews>
    <sheetView zoomScale="90" zoomScaleNormal="90" workbookViewId="0">
      <selection activeCell="P47" sqref="P47"/>
    </sheetView>
  </sheetViews>
  <sheetFormatPr defaultRowHeight="14.25"/>
  <cols>
    <col min="1" max="1" width="12.375" customWidth="1"/>
    <col min="2" max="2" width="10.25" customWidth="1"/>
    <col min="3" max="3" width="6" customWidth="1"/>
    <col min="4" max="4" width="11" customWidth="1"/>
    <col min="5" max="5" width="10.625" customWidth="1"/>
    <col min="6" max="6" width="10.125" customWidth="1"/>
    <col min="7" max="7" width="10.25" customWidth="1"/>
    <col min="8" max="8" width="6.625" customWidth="1"/>
    <col min="9" max="9" width="10.75" customWidth="1"/>
    <col min="10" max="10" width="10.625" customWidth="1"/>
    <col min="11" max="11" width="10" customWidth="1"/>
    <col min="12" max="12" width="10.5" customWidth="1"/>
    <col min="13" max="13" width="10" customWidth="1"/>
    <col min="14" max="14" width="6.625" customWidth="1"/>
    <col min="15" max="15" width="10.875" customWidth="1"/>
    <col min="16" max="16" width="9.375" customWidth="1"/>
    <col min="17" max="17" width="10" customWidth="1"/>
  </cols>
  <sheetData>
    <row r="1" spans="1:18" s="153" customFormat="1" ht="21">
      <c r="A1" s="278" t="s">
        <v>266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8" s="153" customFormat="1" ht="21">
      <c r="A2" s="279" t="s">
        <v>267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8" s="153" customFormat="1" ht="21">
      <c r="A3" s="279" t="s">
        <v>268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</row>
    <row r="4" spans="1:18" s="153" customFormat="1" ht="21">
      <c r="A4" s="279" t="s">
        <v>269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1:18" s="153" customFormat="1" ht="21.75" thickBot="1">
      <c r="A5" s="188"/>
      <c r="B5" s="188"/>
      <c r="C5" s="189"/>
      <c r="D5" s="189"/>
      <c r="E5" s="189"/>
      <c r="F5" s="189"/>
      <c r="G5" s="189"/>
      <c r="H5" s="189"/>
      <c r="I5" s="189"/>
      <c r="J5" s="189"/>
      <c r="L5" s="190"/>
      <c r="M5" s="190"/>
      <c r="N5" s="190"/>
      <c r="O5" s="190"/>
      <c r="P5" s="190"/>
      <c r="Q5" s="189"/>
    </row>
    <row r="6" spans="1:18" s="194" customFormat="1" ht="63.75" thickBot="1">
      <c r="A6" s="191" t="s">
        <v>270</v>
      </c>
      <c r="B6" s="192" t="s">
        <v>216</v>
      </c>
      <c r="C6" s="192" t="s">
        <v>271</v>
      </c>
      <c r="D6" s="192" t="s">
        <v>272</v>
      </c>
      <c r="E6" s="192" t="s">
        <v>157</v>
      </c>
      <c r="F6" s="192" t="s">
        <v>273</v>
      </c>
      <c r="G6" s="192" t="s">
        <v>216</v>
      </c>
      <c r="H6" s="192" t="s">
        <v>271</v>
      </c>
      <c r="I6" s="192" t="s">
        <v>274</v>
      </c>
      <c r="J6" s="192" t="s">
        <v>157</v>
      </c>
      <c r="K6" s="192" t="s">
        <v>273</v>
      </c>
      <c r="L6" s="192" t="s">
        <v>275</v>
      </c>
      <c r="M6" s="192" t="s">
        <v>216</v>
      </c>
      <c r="N6" s="192" t="s">
        <v>271</v>
      </c>
      <c r="O6" s="192" t="s">
        <v>276</v>
      </c>
      <c r="P6" s="192" t="s">
        <v>157</v>
      </c>
      <c r="Q6" s="193" t="s">
        <v>273</v>
      </c>
    </row>
    <row r="7" spans="1:18" s="201" customFormat="1" ht="19.5" customHeight="1">
      <c r="A7" s="195" t="s">
        <v>277</v>
      </c>
      <c r="B7" s="195"/>
      <c r="C7" s="195"/>
      <c r="D7" s="195"/>
      <c r="E7" s="196">
        <v>0</v>
      </c>
      <c r="F7" s="197"/>
      <c r="G7" s="197" t="s">
        <v>228</v>
      </c>
      <c r="H7" s="198" t="s">
        <v>278</v>
      </c>
      <c r="I7" s="195">
        <v>1300000701</v>
      </c>
      <c r="J7" s="196">
        <v>10000</v>
      </c>
      <c r="K7" s="195" t="s">
        <v>223</v>
      </c>
      <c r="L7" s="82"/>
      <c r="M7" s="197" t="s">
        <v>228</v>
      </c>
      <c r="N7" s="198" t="s">
        <v>229</v>
      </c>
      <c r="O7" s="197">
        <v>1600000701</v>
      </c>
      <c r="P7" s="199">
        <v>10000</v>
      </c>
      <c r="Q7" s="197" t="s">
        <v>223</v>
      </c>
      <c r="R7" s="200"/>
    </row>
    <row r="8" spans="1:18" s="206" customFormat="1" ht="19.5" customHeight="1">
      <c r="A8" s="202" t="s">
        <v>277</v>
      </c>
      <c r="B8" s="85"/>
      <c r="C8" s="202"/>
      <c r="D8" s="85"/>
      <c r="E8" s="203">
        <v>0</v>
      </c>
      <c r="F8" s="85"/>
      <c r="G8" s="85"/>
      <c r="H8" s="204"/>
      <c r="I8" s="85"/>
      <c r="J8" s="203">
        <v>10000</v>
      </c>
      <c r="K8" s="85"/>
      <c r="L8" s="205">
        <v>-10000</v>
      </c>
      <c r="M8" s="85"/>
      <c r="N8" s="204"/>
      <c r="O8" s="85"/>
      <c r="P8" s="85"/>
      <c r="Q8" s="85"/>
    </row>
    <row r="9" spans="1:18" s="206" customFormat="1" ht="19.5" customHeight="1">
      <c r="A9" s="207" t="s">
        <v>277</v>
      </c>
      <c r="B9" s="207" t="s">
        <v>228</v>
      </c>
      <c r="C9" s="207" t="s">
        <v>279</v>
      </c>
      <c r="D9" s="207">
        <v>1000000502</v>
      </c>
      <c r="E9" s="208">
        <v>10000</v>
      </c>
      <c r="F9" s="168" t="s">
        <v>223</v>
      </c>
      <c r="G9" s="168" t="s">
        <v>228</v>
      </c>
      <c r="H9" s="209" t="s">
        <v>280</v>
      </c>
      <c r="I9" s="207">
        <v>1200000101</v>
      </c>
      <c r="J9" s="208">
        <v>1960</v>
      </c>
      <c r="K9" s="207" t="s">
        <v>223</v>
      </c>
      <c r="L9" s="85"/>
      <c r="M9" s="168"/>
      <c r="N9" s="209"/>
      <c r="O9" s="168"/>
      <c r="P9" s="210">
        <v>0</v>
      </c>
      <c r="Q9" s="168"/>
      <c r="R9" s="211"/>
    </row>
    <row r="10" spans="1:18" s="206" customFormat="1" ht="19.5" customHeight="1">
      <c r="A10" s="202" t="s">
        <v>277</v>
      </c>
      <c r="B10" s="85"/>
      <c r="C10" s="202" t="s">
        <v>279</v>
      </c>
      <c r="D10" s="85"/>
      <c r="E10" s="203">
        <v>10000</v>
      </c>
      <c r="F10" s="85"/>
      <c r="G10" s="85"/>
      <c r="H10" s="204"/>
      <c r="I10" s="85"/>
      <c r="J10" s="203">
        <v>1960</v>
      </c>
      <c r="K10" s="85"/>
      <c r="L10" s="205">
        <v>8040</v>
      </c>
      <c r="M10" s="85"/>
      <c r="N10" s="204"/>
      <c r="O10" s="85"/>
      <c r="P10" s="85"/>
      <c r="Q10" s="85"/>
    </row>
    <row r="11" spans="1:18" s="206" customFormat="1" ht="19.5" customHeight="1">
      <c r="A11" s="207" t="s">
        <v>281</v>
      </c>
      <c r="B11" s="207"/>
      <c r="C11" s="207"/>
      <c r="D11" s="207"/>
      <c r="E11" s="208">
        <v>0</v>
      </c>
      <c r="F11" s="168"/>
      <c r="G11" s="168" t="s">
        <v>228</v>
      </c>
      <c r="H11" s="209" t="s">
        <v>278</v>
      </c>
      <c r="I11" s="207">
        <v>1300000702</v>
      </c>
      <c r="J11" s="208">
        <v>43122.79</v>
      </c>
      <c r="K11" s="207" t="s">
        <v>223</v>
      </c>
      <c r="L11" s="85"/>
      <c r="M11" s="168" t="s">
        <v>228</v>
      </c>
      <c r="N11" s="209" t="s">
        <v>229</v>
      </c>
      <c r="O11" s="168">
        <v>1600000702</v>
      </c>
      <c r="P11" s="210">
        <v>43122.79</v>
      </c>
      <c r="Q11" s="168" t="s">
        <v>223</v>
      </c>
      <c r="R11" s="211"/>
    </row>
    <row r="12" spans="1:18" s="206" customFormat="1" ht="19.5" customHeight="1">
      <c r="A12" s="202" t="s">
        <v>281</v>
      </c>
      <c r="B12" s="85"/>
      <c r="C12" s="202"/>
      <c r="D12" s="85"/>
      <c r="E12" s="203">
        <v>0</v>
      </c>
      <c r="F12" s="85"/>
      <c r="G12" s="85"/>
      <c r="H12" s="204"/>
      <c r="I12" s="85"/>
      <c r="J12" s="203">
        <v>43122.79</v>
      </c>
      <c r="K12" s="85"/>
      <c r="L12" s="205">
        <v>-43122.79</v>
      </c>
      <c r="M12" s="85"/>
      <c r="N12" s="204"/>
      <c r="O12" s="85"/>
      <c r="P12" s="85"/>
      <c r="Q12" s="85"/>
    </row>
    <row r="13" spans="1:18" s="206" customFormat="1" ht="19.5" customHeight="1">
      <c r="A13" s="207" t="s">
        <v>281</v>
      </c>
      <c r="B13" s="207" t="s">
        <v>228</v>
      </c>
      <c r="C13" s="207" t="s">
        <v>279</v>
      </c>
      <c r="D13" s="207">
        <v>1000000503</v>
      </c>
      <c r="E13" s="208">
        <v>43122.79</v>
      </c>
      <c r="F13" s="168" t="s">
        <v>223</v>
      </c>
      <c r="G13" s="168" t="s">
        <v>282</v>
      </c>
      <c r="H13" s="209" t="s">
        <v>280</v>
      </c>
      <c r="I13" s="207">
        <v>1200000002</v>
      </c>
      <c r="J13" s="208">
        <v>545</v>
      </c>
      <c r="K13" s="207" t="s">
        <v>223</v>
      </c>
      <c r="L13" s="85"/>
      <c r="M13" s="168"/>
      <c r="N13" s="209"/>
      <c r="O13" s="168"/>
      <c r="P13" s="210">
        <v>0</v>
      </c>
      <c r="Q13" s="168"/>
      <c r="R13" s="211"/>
    </row>
    <row r="14" spans="1:18" s="206" customFormat="1" ht="19.5" customHeight="1">
      <c r="A14" s="202" t="s">
        <v>281</v>
      </c>
      <c r="B14" s="85"/>
      <c r="C14" s="202" t="s">
        <v>279</v>
      </c>
      <c r="D14" s="85"/>
      <c r="E14" s="203">
        <v>43122.79</v>
      </c>
      <c r="F14" s="85"/>
      <c r="G14" s="85"/>
      <c r="H14" s="204"/>
      <c r="I14" s="85"/>
      <c r="J14" s="203">
        <v>545</v>
      </c>
      <c r="K14" s="85"/>
      <c r="L14" s="205">
        <v>42577.79</v>
      </c>
      <c r="M14" s="85"/>
      <c r="N14" s="204"/>
      <c r="O14" s="85"/>
      <c r="P14" s="85"/>
      <c r="Q14" s="85"/>
    </row>
    <row r="15" spans="1:18" s="206" customFormat="1" ht="19.5" customHeight="1">
      <c r="A15" s="207" t="s">
        <v>283</v>
      </c>
      <c r="B15" s="207"/>
      <c r="C15" s="207"/>
      <c r="D15" s="207"/>
      <c r="E15" s="208">
        <v>0</v>
      </c>
      <c r="F15" s="168"/>
      <c r="G15" s="168" t="s">
        <v>234</v>
      </c>
      <c r="H15" s="209" t="s">
        <v>278</v>
      </c>
      <c r="I15" s="207">
        <v>1300001201</v>
      </c>
      <c r="J15" s="208">
        <v>1070.79</v>
      </c>
      <c r="K15" s="207" t="s">
        <v>223</v>
      </c>
      <c r="L15" s="85"/>
      <c r="M15" s="168" t="s">
        <v>234</v>
      </c>
      <c r="N15" s="209" t="s">
        <v>229</v>
      </c>
      <c r="O15" s="168">
        <v>1600001101</v>
      </c>
      <c r="P15" s="210">
        <v>1070.79</v>
      </c>
      <c r="Q15" s="168" t="s">
        <v>223</v>
      </c>
      <c r="R15" s="211"/>
    </row>
    <row r="16" spans="1:18" s="206" customFormat="1" ht="19.5" customHeight="1">
      <c r="A16" s="202" t="s">
        <v>283</v>
      </c>
      <c r="B16" s="85"/>
      <c r="C16" s="202"/>
      <c r="D16" s="85"/>
      <c r="E16" s="203">
        <v>0</v>
      </c>
      <c r="F16" s="85"/>
      <c r="G16" s="85"/>
      <c r="H16" s="204"/>
      <c r="I16" s="85"/>
      <c r="J16" s="203">
        <v>1070.79</v>
      </c>
      <c r="K16" s="85"/>
      <c r="L16" s="205">
        <v>-1070.79</v>
      </c>
      <c r="M16" s="85"/>
      <c r="N16" s="204"/>
      <c r="O16" s="85"/>
      <c r="P16" s="85"/>
      <c r="Q16" s="85"/>
    </row>
    <row r="17" spans="1:18" s="206" customFormat="1" ht="19.5" customHeight="1">
      <c r="A17" s="207" t="s">
        <v>283</v>
      </c>
      <c r="B17" s="207" t="s">
        <v>234</v>
      </c>
      <c r="C17" s="207" t="s">
        <v>279</v>
      </c>
      <c r="D17" s="207">
        <v>1000000611</v>
      </c>
      <c r="E17" s="208">
        <v>1070.79</v>
      </c>
      <c r="F17" s="168" t="s">
        <v>223</v>
      </c>
      <c r="G17" s="168" t="s">
        <v>236</v>
      </c>
      <c r="H17" s="209" t="s">
        <v>280</v>
      </c>
      <c r="I17" s="207">
        <v>1200000111</v>
      </c>
      <c r="J17" s="208">
        <v>2240</v>
      </c>
      <c r="K17" s="207" t="s">
        <v>223</v>
      </c>
      <c r="L17" s="85"/>
      <c r="M17" s="168"/>
      <c r="N17" s="209"/>
      <c r="O17" s="168"/>
      <c r="P17" s="210">
        <v>0</v>
      </c>
      <c r="Q17" s="168"/>
      <c r="R17" s="211"/>
    </row>
    <row r="18" spans="1:18" s="206" customFormat="1" ht="19.5" customHeight="1">
      <c r="A18" s="202" t="s">
        <v>283</v>
      </c>
      <c r="B18" s="85"/>
      <c r="C18" s="202" t="s">
        <v>279</v>
      </c>
      <c r="D18" s="85"/>
      <c r="E18" s="203">
        <v>1070.79</v>
      </c>
      <c r="F18" s="85"/>
      <c r="G18" s="85"/>
      <c r="H18" s="204"/>
      <c r="I18" s="85"/>
      <c r="J18" s="203">
        <v>2240</v>
      </c>
      <c r="K18" s="85"/>
      <c r="L18" s="205">
        <v>-1169.21</v>
      </c>
      <c r="M18" s="85"/>
      <c r="N18" s="204"/>
      <c r="O18" s="85"/>
      <c r="P18" s="85"/>
      <c r="Q18" s="85"/>
    </row>
    <row r="19" spans="1:18" s="206" customFormat="1" ht="19.5" customHeight="1">
      <c r="A19" s="207" t="s">
        <v>284</v>
      </c>
      <c r="B19" s="207"/>
      <c r="C19" s="207"/>
      <c r="D19" s="207"/>
      <c r="E19" s="208">
        <v>0</v>
      </c>
      <c r="F19" s="168"/>
      <c r="G19" s="168" t="s">
        <v>236</v>
      </c>
      <c r="H19" s="209" t="s">
        <v>278</v>
      </c>
      <c r="I19" s="207">
        <v>1300001016</v>
      </c>
      <c r="J19" s="208">
        <v>17569.87</v>
      </c>
      <c r="K19" s="207" t="s">
        <v>223</v>
      </c>
      <c r="L19" s="85"/>
      <c r="M19" s="168" t="s">
        <v>236</v>
      </c>
      <c r="N19" s="209" t="s">
        <v>229</v>
      </c>
      <c r="O19" s="168">
        <v>1600000915</v>
      </c>
      <c r="P19" s="210">
        <v>17569.87</v>
      </c>
      <c r="Q19" s="168" t="s">
        <v>223</v>
      </c>
      <c r="R19" s="211"/>
    </row>
    <row r="20" spans="1:18" s="206" customFormat="1" ht="19.5" customHeight="1">
      <c r="A20" s="202" t="s">
        <v>284</v>
      </c>
      <c r="B20" s="85"/>
      <c r="C20" s="202"/>
      <c r="D20" s="85"/>
      <c r="E20" s="203">
        <v>0</v>
      </c>
      <c r="F20" s="85"/>
      <c r="G20" s="85"/>
      <c r="H20" s="204"/>
      <c r="I20" s="85"/>
      <c r="J20" s="203">
        <v>17569.87</v>
      </c>
      <c r="K20" s="85"/>
      <c r="L20" s="205">
        <v>-17569.87</v>
      </c>
      <c r="M20" s="85"/>
      <c r="N20" s="204"/>
      <c r="O20" s="85"/>
      <c r="P20" s="85"/>
      <c r="Q20" s="85"/>
    </row>
    <row r="21" spans="1:18" s="206" customFormat="1" ht="19.5" customHeight="1">
      <c r="A21" s="207" t="s">
        <v>284</v>
      </c>
      <c r="B21" s="207" t="s">
        <v>236</v>
      </c>
      <c r="C21" s="207" t="s">
        <v>279</v>
      </c>
      <c r="D21" s="207">
        <v>1000000727</v>
      </c>
      <c r="E21" s="208">
        <v>17569.87</v>
      </c>
      <c r="F21" s="168" t="s">
        <v>223</v>
      </c>
      <c r="G21" s="168" t="s">
        <v>236</v>
      </c>
      <c r="H21" s="209" t="s">
        <v>280</v>
      </c>
      <c r="I21" s="207">
        <v>1200000704</v>
      </c>
      <c r="J21" s="208">
        <v>367</v>
      </c>
      <c r="K21" s="207" t="s">
        <v>223</v>
      </c>
      <c r="L21" s="85"/>
      <c r="M21" s="168"/>
      <c r="N21" s="209"/>
      <c r="O21" s="168"/>
      <c r="P21" s="210">
        <v>0</v>
      </c>
      <c r="Q21" s="168"/>
      <c r="R21" s="211"/>
    </row>
    <row r="22" spans="1:18" s="206" customFormat="1" ht="19.5" customHeight="1">
      <c r="A22" s="202" t="s">
        <v>284</v>
      </c>
      <c r="B22" s="85"/>
      <c r="C22" s="202" t="s">
        <v>279</v>
      </c>
      <c r="D22" s="85"/>
      <c r="E22" s="203">
        <v>17569.87</v>
      </c>
      <c r="F22" s="85"/>
      <c r="G22" s="85"/>
      <c r="H22" s="204"/>
      <c r="I22" s="85"/>
      <c r="J22" s="203">
        <v>367</v>
      </c>
      <c r="K22" s="85"/>
      <c r="L22" s="205">
        <v>17202.87</v>
      </c>
      <c r="M22" s="85"/>
      <c r="N22" s="204"/>
      <c r="O22" s="85"/>
      <c r="P22" s="85"/>
      <c r="Q22" s="85"/>
    </row>
    <row r="23" spans="1:18" s="206" customFormat="1" ht="19.5" customHeight="1">
      <c r="A23" s="207" t="s">
        <v>285</v>
      </c>
      <c r="B23" s="207" t="s">
        <v>238</v>
      </c>
      <c r="C23" s="207" t="s">
        <v>279</v>
      </c>
      <c r="D23" s="207">
        <v>1000000130</v>
      </c>
      <c r="E23" s="208">
        <v>3000</v>
      </c>
      <c r="F23" s="168" t="s">
        <v>223</v>
      </c>
      <c r="G23" s="168" t="s">
        <v>238</v>
      </c>
      <c r="H23" s="209" t="s">
        <v>278</v>
      </c>
      <c r="I23" s="207">
        <v>1300000316</v>
      </c>
      <c r="J23" s="208">
        <v>3000</v>
      </c>
      <c r="K23" s="207" t="s">
        <v>223</v>
      </c>
      <c r="L23" s="85"/>
      <c r="M23" s="168" t="s">
        <v>238</v>
      </c>
      <c r="N23" s="209" t="s">
        <v>229</v>
      </c>
      <c r="O23" s="168">
        <v>1600000320</v>
      </c>
      <c r="P23" s="210">
        <v>3000</v>
      </c>
      <c r="Q23" s="168" t="s">
        <v>223</v>
      </c>
      <c r="R23" s="211"/>
    </row>
    <row r="24" spans="1:18" s="206" customFormat="1" ht="19.5" customHeight="1">
      <c r="A24" s="202" t="s">
        <v>285</v>
      </c>
      <c r="B24" s="85"/>
      <c r="C24" s="202" t="s">
        <v>279</v>
      </c>
      <c r="D24" s="85"/>
      <c r="E24" s="203">
        <v>3000</v>
      </c>
      <c r="F24" s="85"/>
      <c r="G24" s="85"/>
      <c r="H24" s="204"/>
      <c r="I24" s="85"/>
      <c r="J24" s="203">
        <v>3000</v>
      </c>
      <c r="K24" s="85"/>
      <c r="L24" s="205">
        <v>0</v>
      </c>
      <c r="M24" s="85"/>
      <c r="N24" s="204"/>
      <c r="O24" s="85"/>
      <c r="P24" s="85"/>
      <c r="Q24" s="85"/>
    </row>
    <row r="25" spans="1:18" s="206" customFormat="1" ht="19.5" customHeight="1">
      <c r="A25" s="207" t="s">
        <v>286</v>
      </c>
      <c r="B25" s="207" t="s">
        <v>242</v>
      </c>
      <c r="C25" s="207" t="s">
        <v>279</v>
      </c>
      <c r="D25" s="207">
        <v>1000000150</v>
      </c>
      <c r="E25" s="208">
        <v>11741.12</v>
      </c>
      <c r="F25" s="168" t="s">
        <v>223</v>
      </c>
      <c r="G25" s="168" t="s">
        <v>242</v>
      </c>
      <c r="H25" s="209" t="s">
        <v>278</v>
      </c>
      <c r="I25" s="207">
        <v>1300000240</v>
      </c>
      <c r="J25" s="208">
        <v>11741.12</v>
      </c>
      <c r="K25" s="207" t="s">
        <v>223</v>
      </c>
      <c r="L25" s="85"/>
      <c r="M25" s="168" t="s">
        <v>242</v>
      </c>
      <c r="N25" s="209" t="s">
        <v>229</v>
      </c>
      <c r="O25" s="168">
        <v>1600000236</v>
      </c>
      <c r="P25" s="210">
        <v>11741.12</v>
      </c>
      <c r="Q25" s="168" t="s">
        <v>223</v>
      </c>
      <c r="R25" s="211"/>
    </row>
    <row r="26" spans="1:18" s="206" customFormat="1" ht="19.5" customHeight="1">
      <c r="A26" s="202" t="s">
        <v>286</v>
      </c>
      <c r="B26" s="85"/>
      <c r="C26" s="202" t="s">
        <v>279</v>
      </c>
      <c r="D26" s="85"/>
      <c r="E26" s="203">
        <v>11741.12</v>
      </c>
      <c r="F26" s="85"/>
      <c r="G26" s="85"/>
      <c r="H26" s="204"/>
      <c r="I26" s="85"/>
      <c r="J26" s="203">
        <v>11741.12</v>
      </c>
      <c r="K26" s="85"/>
      <c r="L26" s="205">
        <v>0</v>
      </c>
      <c r="M26" s="85"/>
      <c r="N26" s="204"/>
      <c r="O26" s="85"/>
      <c r="P26" s="85"/>
      <c r="Q26" s="85"/>
    </row>
    <row r="27" spans="1:18" s="206" customFormat="1" ht="19.5" customHeight="1">
      <c r="A27" s="207" t="s">
        <v>287</v>
      </c>
      <c r="B27" s="207" t="s">
        <v>244</v>
      </c>
      <c r="C27" s="207" t="s">
        <v>279</v>
      </c>
      <c r="D27" s="207">
        <v>1000000154</v>
      </c>
      <c r="E27" s="208">
        <v>10410.42</v>
      </c>
      <c r="F27" s="168" t="s">
        <v>223</v>
      </c>
      <c r="G27" s="168" t="s">
        <v>244</v>
      </c>
      <c r="H27" s="209" t="s">
        <v>278</v>
      </c>
      <c r="I27" s="207">
        <v>1300000629</v>
      </c>
      <c r="J27" s="208">
        <v>10410.42</v>
      </c>
      <c r="K27" s="207" t="s">
        <v>223</v>
      </c>
      <c r="L27" s="85"/>
      <c r="M27" s="168" t="s">
        <v>244</v>
      </c>
      <c r="N27" s="209" t="s">
        <v>229</v>
      </c>
      <c r="O27" s="168">
        <v>1600000629</v>
      </c>
      <c r="P27" s="210">
        <v>10410.42</v>
      </c>
      <c r="Q27" s="168" t="s">
        <v>223</v>
      </c>
      <c r="R27" s="211"/>
    </row>
    <row r="28" spans="1:18" s="206" customFormat="1" ht="19.5" customHeight="1">
      <c r="A28" s="202" t="s">
        <v>287</v>
      </c>
      <c r="B28" s="85"/>
      <c r="C28" s="202" t="s">
        <v>279</v>
      </c>
      <c r="D28" s="85"/>
      <c r="E28" s="203">
        <v>10410.42</v>
      </c>
      <c r="F28" s="85"/>
      <c r="G28" s="85"/>
      <c r="H28" s="204"/>
      <c r="I28" s="85"/>
      <c r="J28" s="203">
        <v>10410.42</v>
      </c>
      <c r="K28" s="85"/>
      <c r="L28" s="205">
        <v>0</v>
      </c>
      <c r="M28" s="85"/>
      <c r="N28" s="204"/>
      <c r="O28" s="85"/>
      <c r="P28" s="85"/>
      <c r="Q28" s="85"/>
    </row>
    <row r="29" spans="1:18" s="206" customFormat="1" ht="19.5" customHeight="1">
      <c r="A29" s="207" t="s">
        <v>288</v>
      </c>
      <c r="B29" s="207" t="s">
        <v>244</v>
      </c>
      <c r="C29" s="207" t="s">
        <v>279</v>
      </c>
      <c r="D29" s="207">
        <v>1000000425</v>
      </c>
      <c r="E29" s="208">
        <v>4596.8900000000003</v>
      </c>
      <c r="F29" s="168" t="s">
        <v>223</v>
      </c>
      <c r="G29" s="168" t="s">
        <v>244</v>
      </c>
      <c r="H29" s="209" t="s">
        <v>278</v>
      </c>
      <c r="I29" s="207">
        <v>1300000249</v>
      </c>
      <c r="J29" s="208">
        <v>4596.8900000000003</v>
      </c>
      <c r="K29" s="207" t="s">
        <v>223</v>
      </c>
      <c r="L29" s="85"/>
      <c r="M29" s="168" t="s">
        <v>244</v>
      </c>
      <c r="N29" s="209" t="s">
        <v>229</v>
      </c>
      <c r="O29" s="168">
        <v>1600000245</v>
      </c>
      <c r="P29" s="210">
        <v>4596.8900000000003</v>
      </c>
      <c r="Q29" s="168" t="s">
        <v>223</v>
      </c>
      <c r="R29" s="211"/>
    </row>
    <row r="30" spans="1:18" s="206" customFormat="1" ht="19.5" customHeight="1">
      <c r="A30" s="202" t="s">
        <v>288</v>
      </c>
      <c r="B30" s="85"/>
      <c r="C30" s="202" t="s">
        <v>279</v>
      </c>
      <c r="D30" s="85"/>
      <c r="E30" s="203">
        <v>4596.8900000000003</v>
      </c>
      <c r="F30" s="85"/>
      <c r="G30" s="85"/>
      <c r="H30" s="204"/>
      <c r="I30" s="85"/>
      <c r="J30" s="203">
        <v>4596.8900000000003</v>
      </c>
      <c r="K30" s="85"/>
      <c r="L30" s="205">
        <v>0</v>
      </c>
      <c r="M30" s="85"/>
      <c r="N30" s="204"/>
      <c r="O30" s="85"/>
      <c r="P30" s="85"/>
      <c r="Q30" s="85"/>
    </row>
    <row r="31" spans="1:18" s="206" customFormat="1" ht="19.5" customHeight="1">
      <c r="A31" s="207" t="s">
        <v>289</v>
      </c>
      <c r="B31" s="207" t="s">
        <v>247</v>
      </c>
      <c r="C31" s="207" t="s">
        <v>279</v>
      </c>
      <c r="D31" s="207">
        <v>1000000575</v>
      </c>
      <c r="E31" s="208">
        <v>2500</v>
      </c>
      <c r="F31" s="168" t="s">
        <v>223</v>
      </c>
      <c r="G31" s="168" t="s">
        <v>247</v>
      </c>
      <c r="H31" s="209" t="s">
        <v>278</v>
      </c>
      <c r="I31" s="207">
        <v>1300000773</v>
      </c>
      <c r="J31" s="208">
        <v>2500</v>
      </c>
      <c r="K31" s="207" t="s">
        <v>223</v>
      </c>
      <c r="L31" s="85"/>
      <c r="M31" s="168" t="s">
        <v>247</v>
      </c>
      <c r="N31" s="209" t="s">
        <v>229</v>
      </c>
      <c r="O31" s="168">
        <v>1600000770</v>
      </c>
      <c r="P31" s="210">
        <v>2500</v>
      </c>
      <c r="Q31" s="168" t="s">
        <v>223</v>
      </c>
      <c r="R31" s="211"/>
    </row>
    <row r="32" spans="1:18" s="206" customFormat="1" ht="19.5" customHeight="1">
      <c r="A32" s="202" t="s">
        <v>289</v>
      </c>
      <c r="B32" s="85"/>
      <c r="C32" s="202" t="s">
        <v>279</v>
      </c>
      <c r="D32" s="85"/>
      <c r="E32" s="203">
        <v>2500</v>
      </c>
      <c r="F32" s="85"/>
      <c r="G32" s="85"/>
      <c r="H32" s="204"/>
      <c r="I32" s="85"/>
      <c r="J32" s="203">
        <v>2500</v>
      </c>
      <c r="K32" s="85"/>
      <c r="L32" s="205">
        <v>0</v>
      </c>
      <c r="M32" s="85"/>
      <c r="N32" s="204"/>
      <c r="O32" s="85"/>
      <c r="P32" s="85"/>
      <c r="Q32" s="85"/>
    </row>
    <row r="33" spans="1:18" s="206" customFormat="1" ht="19.5" customHeight="1">
      <c r="A33" s="207" t="s">
        <v>290</v>
      </c>
      <c r="B33" s="207" t="s">
        <v>249</v>
      </c>
      <c r="C33" s="207" t="s">
        <v>279</v>
      </c>
      <c r="D33" s="207">
        <v>1000000769</v>
      </c>
      <c r="E33" s="208">
        <v>20550.23</v>
      </c>
      <c r="F33" s="168" t="s">
        <v>223</v>
      </c>
      <c r="G33" s="168" t="s">
        <v>249</v>
      </c>
      <c r="H33" s="209" t="s">
        <v>278</v>
      </c>
      <c r="I33" s="207">
        <v>1300000793</v>
      </c>
      <c r="J33" s="208">
        <v>20550.23</v>
      </c>
      <c r="K33" s="207" t="s">
        <v>223</v>
      </c>
      <c r="L33" s="85"/>
      <c r="M33" s="168" t="s">
        <v>249</v>
      </c>
      <c r="N33" s="209" t="s">
        <v>229</v>
      </c>
      <c r="O33" s="168">
        <v>1600000789</v>
      </c>
      <c r="P33" s="210">
        <v>20550.23</v>
      </c>
      <c r="Q33" s="168" t="s">
        <v>223</v>
      </c>
      <c r="R33" s="211"/>
    </row>
    <row r="34" spans="1:18" s="206" customFormat="1" ht="19.5" customHeight="1">
      <c r="A34" s="202" t="s">
        <v>290</v>
      </c>
      <c r="B34" s="85"/>
      <c r="C34" s="202" t="s">
        <v>279</v>
      </c>
      <c r="D34" s="85"/>
      <c r="E34" s="203">
        <v>20550.23</v>
      </c>
      <c r="F34" s="85"/>
      <c r="G34" s="85"/>
      <c r="H34" s="204"/>
      <c r="I34" s="85"/>
      <c r="J34" s="203">
        <v>20550.23</v>
      </c>
      <c r="K34" s="85"/>
      <c r="L34" s="205">
        <v>0</v>
      </c>
      <c r="M34" s="85"/>
      <c r="N34" s="204"/>
      <c r="O34" s="85"/>
      <c r="P34" s="85"/>
      <c r="Q34" s="85"/>
    </row>
    <row r="35" spans="1:18" s="206" customFormat="1" ht="19.5" customHeight="1">
      <c r="A35" s="207" t="s">
        <v>291</v>
      </c>
      <c r="B35" s="207" t="s">
        <v>251</v>
      </c>
      <c r="C35" s="207" t="s">
        <v>279</v>
      </c>
      <c r="D35" s="207">
        <v>1000002437</v>
      </c>
      <c r="E35" s="208">
        <v>4008.63</v>
      </c>
      <c r="F35" s="168" t="s">
        <v>223</v>
      </c>
      <c r="G35" s="168" t="s">
        <v>251</v>
      </c>
      <c r="H35" s="209" t="s">
        <v>278</v>
      </c>
      <c r="I35" s="207">
        <v>1300000663</v>
      </c>
      <c r="J35" s="208">
        <v>4008.63</v>
      </c>
      <c r="K35" s="207" t="s">
        <v>223</v>
      </c>
      <c r="L35" s="85"/>
      <c r="M35" s="168" t="s">
        <v>251</v>
      </c>
      <c r="N35" s="209" t="s">
        <v>229</v>
      </c>
      <c r="O35" s="168">
        <v>1600000663</v>
      </c>
      <c r="P35" s="210">
        <v>4008.63</v>
      </c>
      <c r="Q35" s="168" t="s">
        <v>223</v>
      </c>
      <c r="R35" s="211"/>
    </row>
    <row r="36" spans="1:18" s="206" customFormat="1" ht="19.5" customHeight="1">
      <c r="A36" s="202" t="s">
        <v>291</v>
      </c>
      <c r="B36" s="85"/>
      <c r="C36" s="202" t="s">
        <v>279</v>
      </c>
      <c r="D36" s="85"/>
      <c r="E36" s="203">
        <v>4008.63</v>
      </c>
      <c r="F36" s="85"/>
      <c r="G36" s="85"/>
      <c r="H36" s="204"/>
      <c r="I36" s="85"/>
      <c r="J36" s="203">
        <v>4008.63</v>
      </c>
      <c r="K36" s="85"/>
      <c r="L36" s="205">
        <v>0</v>
      </c>
      <c r="M36" s="85"/>
      <c r="N36" s="204"/>
      <c r="O36" s="85"/>
      <c r="P36" s="85"/>
      <c r="Q36" s="85"/>
    </row>
    <row r="37" spans="1:18" s="206" customFormat="1" ht="19.5" customHeight="1">
      <c r="A37" s="207" t="s">
        <v>285</v>
      </c>
      <c r="B37" s="207" t="s">
        <v>261</v>
      </c>
      <c r="C37" s="207" t="s">
        <v>292</v>
      </c>
      <c r="D37" s="207">
        <v>1000001232</v>
      </c>
      <c r="E37" s="208">
        <v>53</v>
      </c>
      <c r="F37" s="168" t="s">
        <v>223</v>
      </c>
      <c r="G37" s="168" t="s">
        <v>261</v>
      </c>
      <c r="H37" s="209" t="s">
        <v>280</v>
      </c>
      <c r="I37" s="207">
        <v>1200000143</v>
      </c>
      <c r="J37" s="208">
        <v>53</v>
      </c>
      <c r="K37" s="207" t="s">
        <v>223</v>
      </c>
      <c r="L37" s="85"/>
      <c r="M37" s="168"/>
      <c r="N37" s="209"/>
      <c r="O37" s="168"/>
      <c r="P37" s="210">
        <v>0</v>
      </c>
      <c r="Q37" s="168"/>
      <c r="R37" s="211"/>
    </row>
    <row r="38" spans="1:18" s="206" customFormat="1" ht="19.5" customHeight="1">
      <c r="A38" s="202" t="s">
        <v>285</v>
      </c>
      <c r="B38" s="85"/>
      <c r="C38" s="202" t="s">
        <v>292</v>
      </c>
      <c r="D38" s="85"/>
      <c r="E38" s="203">
        <v>53</v>
      </c>
      <c r="F38" s="85"/>
      <c r="G38" s="85"/>
      <c r="H38" s="204"/>
      <c r="I38" s="85"/>
      <c r="J38" s="203">
        <v>53</v>
      </c>
      <c r="K38" s="85"/>
      <c r="L38" s="205">
        <v>0</v>
      </c>
      <c r="M38" s="85"/>
      <c r="N38" s="204"/>
      <c r="O38" s="85"/>
      <c r="P38" s="85"/>
      <c r="Q38" s="85"/>
    </row>
    <row r="39" spans="1:18" s="206" customFormat="1" ht="19.5" customHeight="1">
      <c r="A39" s="207" t="s">
        <v>293</v>
      </c>
      <c r="B39" s="207" t="s">
        <v>253</v>
      </c>
      <c r="C39" s="207" t="s">
        <v>279</v>
      </c>
      <c r="D39" s="207">
        <v>1000002471</v>
      </c>
      <c r="E39" s="208">
        <v>8280</v>
      </c>
      <c r="F39" s="168" t="s">
        <v>223</v>
      </c>
      <c r="G39" s="168" t="s">
        <v>253</v>
      </c>
      <c r="H39" s="209" t="s">
        <v>278</v>
      </c>
      <c r="I39" s="207">
        <v>1300001647</v>
      </c>
      <c r="J39" s="208">
        <v>8280</v>
      </c>
      <c r="K39" s="207" t="s">
        <v>223</v>
      </c>
      <c r="L39" s="85"/>
      <c r="M39" s="85" t="s">
        <v>253</v>
      </c>
      <c r="N39" s="209" t="s">
        <v>229</v>
      </c>
      <c r="O39" s="85">
        <v>1600001832</v>
      </c>
      <c r="P39" s="210">
        <v>8280</v>
      </c>
      <c r="Q39" s="85" t="s">
        <v>223</v>
      </c>
    </row>
    <row r="40" spans="1:18" s="206" customFormat="1" ht="19.5" customHeight="1">
      <c r="A40" s="202" t="s">
        <v>293</v>
      </c>
      <c r="B40" s="85"/>
      <c r="C40" s="202" t="s">
        <v>279</v>
      </c>
      <c r="D40" s="85"/>
      <c r="E40" s="203">
        <v>8280</v>
      </c>
      <c r="F40" s="85"/>
      <c r="G40" s="85"/>
      <c r="H40" s="204"/>
      <c r="I40" s="85"/>
      <c r="J40" s="203">
        <v>8280</v>
      </c>
      <c r="K40" s="85"/>
      <c r="L40" s="205">
        <v>0</v>
      </c>
      <c r="M40" s="85"/>
      <c r="N40" s="204"/>
      <c r="O40" s="85"/>
      <c r="P40" s="85"/>
      <c r="Q40" s="85"/>
    </row>
    <row r="41" spans="1:18" s="206" customFormat="1" ht="19.5" customHeight="1">
      <c r="A41" s="207" t="s">
        <v>294</v>
      </c>
      <c r="B41" s="207" t="s">
        <v>259</v>
      </c>
      <c r="C41" s="207" t="s">
        <v>279</v>
      </c>
      <c r="D41" s="207">
        <v>1000002824</v>
      </c>
      <c r="E41" s="208">
        <v>132505.43</v>
      </c>
      <c r="F41" s="168" t="s">
        <v>223</v>
      </c>
      <c r="G41" s="168" t="s">
        <v>259</v>
      </c>
      <c r="H41" s="209" t="s">
        <v>278</v>
      </c>
      <c r="I41" s="207">
        <v>1300001690</v>
      </c>
      <c r="J41" s="208">
        <v>132505.43</v>
      </c>
      <c r="K41" s="207" t="s">
        <v>223</v>
      </c>
      <c r="L41" s="85"/>
      <c r="M41" s="168" t="s">
        <v>259</v>
      </c>
      <c r="N41" s="209" t="s">
        <v>229</v>
      </c>
      <c r="O41" s="168">
        <v>1600001869</v>
      </c>
      <c r="P41" s="210">
        <v>132505.43</v>
      </c>
      <c r="Q41" s="168" t="s">
        <v>223</v>
      </c>
      <c r="R41" s="211"/>
    </row>
    <row r="42" spans="1:18" s="206" customFormat="1" ht="19.5" customHeight="1">
      <c r="A42" s="202" t="s">
        <v>294</v>
      </c>
      <c r="B42" s="85"/>
      <c r="C42" s="202" t="s">
        <v>279</v>
      </c>
      <c r="D42" s="85"/>
      <c r="E42" s="203">
        <v>132505.43</v>
      </c>
      <c r="F42" s="85"/>
      <c r="G42" s="85"/>
      <c r="H42" s="204"/>
      <c r="I42" s="85"/>
      <c r="J42" s="203">
        <v>132505.43</v>
      </c>
      <c r="K42" s="85"/>
      <c r="L42" s="205">
        <v>0</v>
      </c>
      <c r="M42" s="85"/>
      <c r="N42" s="204"/>
      <c r="O42" s="85"/>
      <c r="P42" s="85"/>
      <c r="Q42" s="85"/>
    </row>
    <row r="44" spans="1:18" s="153" customFormat="1" ht="21">
      <c r="A44" s="212"/>
      <c r="B44" s="212"/>
      <c r="C44" s="212"/>
      <c r="D44" s="212"/>
      <c r="E44" s="189"/>
      <c r="F44" s="212"/>
      <c r="G44" s="212"/>
      <c r="H44" s="212"/>
      <c r="I44" s="212"/>
      <c r="J44" s="189"/>
      <c r="K44" s="212"/>
      <c r="L44" s="189"/>
      <c r="M44" s="212"/>
      <c r="N44" s="212"/>
      <c r="O44" s="212"/>
      <c r="P44" s="189"/>
      <c r="Q44" s="212"/>
    </row>
    <row r="45" spans="1:18" s="153" customFormat="1" ht="21">
      <c r="A45" s="212"/>
      <c r="B45" s="212"/>
      <c r="C45" s="212"/>
      <c r="D45" s="212"/>
      <c r="E45" s="189"/>
      <c r="F45" s="212"/>
      <c r="G45" s="212"/>
      <c r="H45" s="212"/>
      <c r="I45" s="212"/>
      <c r="J45" s="189"/>
      <c r="K45" s="212"/>
      <c r="L45" s="212" t="s">
        <v>99</v>
      </c>
      <c r="M45" s="212"/>
      <c r="N45" s="212"/>
      <c r="O45" s="212"/>
      <c r="P45" s="189"/>
      <c r="Q45" s="212"/>
    </row>
    <row r="46" spans="1:18" s="153" customFormat="1" ht="21">
      <c r="A46" s="212"/>
      <c r="B46" s="212"/>
      <c r="C46" s="212"/>
      <c r="D46" s="212"/>
      <c r="E46" s="189"/>
      <c r="F46" s="212"/>
      <c r="G46" s="212"/>
      <c r="H46" s="212"/>
      <c r="I46" s="212"/>
      <c r="J46" s="189"/>
      <c r="K46" s="212"/>
      <c r="L46" s="212"/>
      <c r="M46" s="212"/>
      <c r="N46" s="212"/>
      <c r="O46" s="212"/>
      <c r="P46" s="189"/>
      <c r="Q46" s="212"/>
    </row>
    <row r="47" spans="1:18" s="153" customFormat="1" ht="21">
      <c r="A47" s="212"/>
      <c r="B47" s="212"/>
      <c r="C47" s="212"/>
      <c r="D47" s="212"/>
      <c r="E47" s="189"/>
      <c r="F47" s="212"/>
      <c r="G47" s="212"/>
      <c r="H47" s="212"/>
      <c r="I47" s="212"/>
      <c r="J47" s="189"/>
      <c r="K47" s="212"/>
      <c r="L47" s="212"/>
      <c r="M47" s="212"/>
      <c r="N47" s="212"/>
      <c r="O47" s="212"/>
      <c r="P47" s="189"/>
      <c r="Q47" s="212"/>
    </row>
    <row r="48" spans="1:18" s="153" customFormat="1" ht="21">
      <c r="A48" s="212"/>
      <c r="B48" s="212"/>
      <c r="C48" s="212"/>
      <c r="D48" s="212"/>
      <c r="E48" s="189"/>
      <c r="F48" s="212"/>
      <c r="G48" s="212"/>
      <c r="H48" s="212"/>
      <c r="I48" s="212"/>
      <c r="J48" s="189"/>
      <c r="K48" s="212"/>
      <c r="L48" s="212" t="s">
        <v>100</v>
      </c>
      <c r="M48" s="212"/>
      <c r="N48" s="212"/>
      <c r="O48" s="212"/>
      <c r="P48" s="189"/>
      <c r="Q48" s="212"/>
    </row>
    <row r="49" spans="1:17" s="153" customFormat="1" ht="21">
      <c r="A49" s="212"/>
      <c r="B49" s="212"/>
      <c r="C49" s="212"/>
      <c r="D49" s="212"/>
      <c r="E49" s="189"/>
      <c r="F49" s="212"/>
      <c r="G49" s="212"/>
      <c r="H49" s="212"/>
      <c r="I49" s="212"/>
      <c r="J49" s="189"/>
      <c r="K49" s="212"/>
      <c r="L49" s="212" t="s">
        <v>127</v>
      </c>
      <c r="M49" s="212"/>
      <c r="N49" s="212"/>
      <c r="O49" s="212"/>
      <c r="P49" s="189"/>
      <c r="Q49" s="212"/>
    </row>
    <row r="50" spans="1:17" s="153" customFormat="1" ht="21">
      <c r="A50" s="212"/>
      <c r="B50" s="212"/>
      <c r="C50" s="212"/>
      <c r="D50" s="212"/>
      <c r="E50" s="189"/>
      <c r="F50" s="212"/>
      <c r="G50" s="212"/>
      <c r="H50" s="212"/>
      <c r="I50" s="212"/>
      <c r="J50" s="189"/>
      <c r="K50" s="212"/>
      <c r="L50" s="212" t="s">
        <v>102</v>
      </c>
      <c r="M50" s="212"/>
      <c r="N50" s="212"/>
      <c r="O50" s="212"/>
      <c r="P50" s="189"/>
      <c r="Q50" s="212"/>
    </row>
  </sheetData>
  <mergeCells count="4">
    <mergeCell ref="A1:Q1"/>
    <mergeCell ref="A2:Q2"/>
    <mergeCell ref="A3:Q3"/>
    <mergeCell ref="A4:Q4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9"/>
  <sheetViews>
    <sheetView workbookViewId="0">
      <selection activeCell="K16" sqref="K16"/>
    </sheetView>
  </sheetViews>
  <sheetFormatPr defaultRowHeight="19.5"/>
  <cols>
    <col min="1" max="1" width="7.25" style="66" customWidth="1"/>
    <col min="2" max="2" width="7.875" style="66" customWidth="1"/>
    <col min="3" max="3" width="23.75" style="66" customWidth="1"/>
    <col min="4" max="4" width="9" style="67"/>
    <col min="5" max="5" width="13.25" style="67" customWidth="1"/>
    <col min="6" max="6" width="6.375" style="67" customWidth="1"/>
    <col min="7" max="7" width="14" style="67" customWidth="1"/>
    <col min="8" max="16384" width="9" style="66"/>
  </cols>
  <sheetData>
    <row r="1" spans="1:10">
      <c r="A1" s="226" t="s">
        <v>118</v>
      </c>
      <c r="B1" s="226"/>
      <c r="C1" s="226"/>
      <c r="D1" s="226"/>
      <c r="E1" s="226"/>
      <c r="F1" s="226"/>
      <c r="G1" s="226"/>
    </row>
    <row r="2" spans="1:10">
      <c r="A2" s="226" t="s">
        <v>295</v>
      </c>
      <c r="B2" s="226"/>
      <c r="C2" s="226"/>
      <c r="D2" s="226"/>
      <c r="E2" s="226"/>
      <c r="F2" s="226"/>
      <c r="G2" s="226"/>
    </row>
    <row r="3" spans="1:10">
      <c r="A3" s="226" t="s">
        <v>296</v>
      </c>
      <c r="B3" s="226"/>
      <c r="C3" s="226"/>
      <c r="D3" s="226"/>
      <c r="E3" s="226"/>
      <c r="F3" s="226"/>
      <c r="G3" s="226"/>
    </row>
    <row r="4" spans="1:10">
      <c r="A4" s="226"/>
      <c r="B4" s="226"/>
      <c r="C4" s="226"/>
      <c r="D4" s="226"/>
      <c r="E4" s="226"/>
      <c r="F4" s="226"/>
      <c r="G4" s="226"/>
    </row>
    <row r="6" spans="1:10">
      <c r="A6" s="66" t="s">
        <v>297</v>
      </c>
      <c r="G6" s="68">
        <v>25000</v>
      </c>
    </row>
    <row r="7" spans="1:10">
      <c r="A7" s="69" t="s">
        <v>124</v>
      </c>
      <c r="B7" s="66" t="s">
        <v>298</v>
      </c>
      <c r="E7" s="67">
        <v>0</v>
      </c>
      <c r="G7" s="213"/>
    </row>
    <row r="8" spans="1:10">
      <c r="A8" s="69"/>
      <c r="B8" s="66" t="s">
        <v>299</v>
      </c>
      <c r="E8" s="70">
        <v>0</v>
      </c>
      <c r="F8" s="213"/>
      <c r="G8" s="70">
        <f>+E7+E8</f>
        <v>0</v>
      </c>
      <c r="I8" s="214"/>
    </row>
    <row r="9" spans="1:10">
      <c r="A9" s="66" t="s">
        <v>300</v>
      </c>
      <c r="C9" s="73"/>
      <c r="G9" s="213">
        <f>+G6-G8</f>
        <v>25000</v>
      </c>
    </row>
    <row r="10" spans="1:10">
      <c r="B10" s="66" t="s">
        <v>301</v>
      </c>
      <c r="C10" s="73"/>
      <c r="E10" s="215">
        <v>18388</v>
      </c>
      <c r="G10" s="213"/>
      <c r="I10" s="214"/>
    </row>
    <row r="11" spans="1:10">
      <c r="B11" s="66" t="s">
        <v>302</v>
      </c>
      <c r="C11" s="73"/>
      <c r="E11" s="70">
        <f>SUM(G9-E10)</f>
        <v>6612</v>
      </c>
      <c r="F11" s="213"/>
      <c r="G11" s="216">
        <f>+E10+E11</f>
        <v>25000</v>
      </c>
      <c r="I11" s="214"/>
    </row>
    <row r="12" spans="1:10">
      <c r="J12" s="214"/>
    </row>
    <row r="14" spans="1:10">
      <c r="D14" s="55" t="s">
        <v>99</v>
      </c>
    </row>
    <row r="15" spans="1:10">
      <c r="D15" s="55"/>
    </row>
    <row r="16" spans="1:10">
      <c r="D16" s="55"/>
    </row>
    <row r="17" spans="3:7">
      <c r="D17" s="56" t="s">
        <v>100</v>
      </c>
      <c r="G17" s="67" t="s">
        <v>303</v>
      </c>
    </row>
    <row r="18" spans="3:7">
      <c r="C18" s="217" t="s">
        <v>304</v>
      </c>
      <c r="D18" s="217"/>
      <c r="E18" s="217"/>
      <c r="F18" s="217"/>
      <c r="G18" s="217"/>
    </row>
    <row r="19" spans="3:7">
      <c r="D19" s="56" t="s">
        <v>102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2"/>
  <sheetViews>
    <sheetView workbookViewId="0">
      <selection activeCell="M25" sqref="M25"/>
    </sheetView>
  </sheetViews>
  <sheetFormatPr defaultRowHeight="14.25"/>
  <cols>
    <col min="1" max="1" width="24.375" customWidth="1"/>
    <col min="2" max="2" width="10.625" customWidth="1"/>
    <col min="3" max="3" width="10.75" customWidth="1"/>
    <col min="4" max="4" width="10.375" customWidth="1"/>
    <col min="5" max="5" width="10.5" customWidth="1"/>
    <col min="8" max="8" width="10.75" customWidth="1"/>
  </cols>
  <sheetData>
    <row r="1" spans="1:52" s="1" customFormat="1" ht="21">
      <c r="A1" s="218" t="s">
        <v>103</v>
      </c>
      <c r="B1" s="218"/>
      <c r="C1" s="218"/>
      <c r="D1" s="218"/>
      <c r="E1" s="218"/>
      <c r="F1" s="218"/>
      <c r="G1" s="218"/>
      <c r="H1" s="218"/>
    </row>
    <row r="2" spans="1:52" s="1" customFormat="1" ht="21">
      <c r="A2" s="218" t="s">
        <v>1</v>
      </c>
      <c r="B2" s="218"/>
      <c r="C2" s="218"/>
      <c r="D2" s="218"/>
      <c r="E2" s="218"/>
      <c r="F2" s="218"/>
      <c r="G2" s="218"/>
      <c r="H2" s="218"/>
      <c r="I2" s="30"/>
    </row>
    <row r="3" spans="1:52" s="1" customFormat="1" ht="21">
      <c r="A3" s="218" t="s">
        <v>2</v>
      </c>
      <c r="B3" s="218"/>
      <c r="C3" s="218"/>
      <c r="D3" s="218"/>
      <c r="E3" s="218"/>
      <c r="F3" s="218"/>
      <c r="G3" s="218"/>
      <c r="H3" s="218"/>
      <c r="I3" s="31"/>
    </row>
    <row r="4" spans="1:52" s="1" customFormat="1" ht="21">
      <c r="A4" s="218" t="s">
        <v>104</v>
      </c>
      <c r="B4" s="218"/>
      <c r="C4" s="218"/>
      <c r="D4" s="218"/>
      <c r="E4" s="218"/>
      <c r="F4" s="218"/>
      <c r="G4" s="218"/>
      <c r="H4" s="218"/>
      <c r="I4" s="31"/>
    </row>
    <row r="5" spans="1:52" s="1" customFormat="1" ht="21">
      <c r="A5" s="29"/>
      <c r="B5" s="29"/>
      <c r="C5" s="29"/>
      <c r="D5" s="29"/>
      <c r="E5" s="29"/>
      <c r="F5" s="29"/>
      <c r="G5" s="29"/>
      <c r="H5" s="29"/>
      <c r="I5" s="31"/>
    </row>
    <row r="6" spans="1:52" s="1" customFormat="1" ht="21">
      <c r="A6" s="219" t="s">
        <v>105</v>
      </c>
      <c r="B6" s="222" t="s">
        <v>106</v>
      </c>
      <c r="C6" s="223"/>
      <c r="D6" s="223"/>
      <c r="E6" s="223"/>
      <c r="F6" s="223"/>
      <c r="G6" s="224"/>
      <c r="H6" s="219" t="s">
        <v>107</v>
      </c>
    </row>
    <row r="7" spans="1:52" s="1" customFormat="1" ht="21">
      <c r="A7" s="220"/>
      <c r="B7" s="222" t="s">
        <v>108</v>
      </c>
      <c r="C7" s="224"/>
      <c r="D7" s="222" t="s">
        <v>109</v>
      </c>
      <c r="E7" s="224"/>
      <c r="F7" s="222" t="s">
        <v>110</v>
      </c>
      <c r="G7" s="224"/>
      <c r="H7" s="220"/>
    </row>
    <row r="8" spans="1:52" s="1" customFormat="1" ht="21">
      <c r="A8" s="221"/>
      <c r="B8" s="32" t="s">
        <v>111</v>
      </c>
      <c r="C8" s="32" t="s">
        <v>112</v>
      </c>
      <c r="D8" s="32" t="s">
        <v>111</v>
      </c>
      <c r="E8" s="32" t="s">
        <v>112</v>
      </c>
      <c r="F8" s="32" t="s">
        <v>111</v>
      </c>
      <c r="G8" s="32" t="s">
        <v>112</v>
      </c>
      <c r="H8" s="221"/>
    </row>
    <row r="9" spans="1:52" s="7" customFormat="1" ht="21">
      <c r="A9" s="33" t="s">
        <v>113</v>
      </c>
      <c r="B9" s="33"/>
      <c r="C9" s="34"/>
      <c r="D9" s="34"/>
      <c r="E9" s="33"/>
      <c r="F9" s="33"/>
      <c r="G9" s="34"/>
      <c r="H9" s="35"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 s="7" customFormat="1" ht="21">
      <c r="A10" s="36" t="s">
        <v>114</v>
      </c>
      <c r="B10" s="37"/>
      <c r="C10" s="38"/>
      <c r="D10" s="38"/>
      <c r="E10" s="37"/>
      <c r="F10" s="37"/>
      <c r="G10" s="38"/>
      <c r="H10" s="3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s="1" customFormat="1" ht="21">
      <c r="A11" s="39" t="s">
        <v>115</v>
      </c>
      <c r="B11" s="40">
        <v>53</v>
      </c>
      <c r="C11" s="41">
        <v>-53</v>
      </c>
      <c r="D11" s="41">
        <v>0</v>
      </c>
      <c r="E11" s="40">
        <v>0</v>
      </c>
      <c r="F11" s="40">
        <v>0</v>
      </c>
      <c r="G11" s="41">
        <v>0</v>
      </c>
      <c r="H11" s="40">
        <v>0</v>
      </c>
    </row>
    <row r="12" spans="1:52" s="1" customFormat="1" ht="21">
      <c r="A12" s="42" t="s">
        <v>116</v>
      </c>
      <c r="B12" s="42"/>
      <c r="C12" s="43"/>
      <c r="D12" s="43"/>
      <c r="E12" s="42"/>
      <c r="F12" s="42"/>
      <c r="G12" s="43"/>
      <c r="H12" s="44">
        <v>0</v>
      </c>
    </row>
    <row r="13" spans="1:52" s="1" customFormat="1" ht="21"/>
    <row r="14" spans="1:52" s="1" customFormat="1" ht="21">
      <c r="E14" s="21" t="s">
        <v>99</v>
      </c>
    </row>
    <row r="15" spans="1:52" s="1" customFormat="1" ht="21">
      <c r="E15" s="21"/>
    </row>
    <row r="16" spans="1:52" s="1" customFormat="1" ht="21">
      <c r="E16" s="21"/>
    </row>
    <row r="17" spans="5:5" s="1" customFormat="1" ht="21">
      <c r="E17" s="21" t="s">
        <v>100</v>
      </c>
    </row>
    <row r="18" spans="5:5" s="1" customFormat="1" ht="21">
      <c r="E18" s="21" t="s">
        <v>101</v>
      </c>
    </row>
    <row r="19" spans="5:5" s="1" customFormat="1" ht="21">
      <c r="E19" s="21" t="s">
        <v>102</v>
      </c>
    </row>
    <row r="20" spans="5:5" s="1" customFormat="1" ht="21"/>
    <row r="21" spans="5:5" s="1" customFormat="1" ht="21"/>
    <row r="22" spans="5:5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D36" sqref="D36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"/>
  <sheetViews>
    <sheetView workbookViewId="0">
      <selection activeCell="K16" sqref="K16"/>
    </sheetView>
  </sheetViews>
  <sheetFormatPr defaultRowHeight="21"/>
  <cols>
    <col min="1" max="1" width="12.75" style="1" customWidth="1"/>
    <col min="2" max="2" width="13.5" style="1" customWidth="1"/>
    <col min="3" max="3" width="12.75" style="1" customWidth="1"/>
    <col min="4" max="4" width="9.625" style="45" customWidth="1"/>
    <col min="5" max="5" width="14.125" style="45" customWidth="1"/>
    <col min="6" max="6" width="9" style="45"/>
    <col min="7" max="7" width="14.25" style="45" customWidth="1"/>
    <col min="8" max="16384" width="9" style="1"/>
  </cols>
  <sheetData>
    <row r="1" spans="1:7">
      <c r="A1" s="218" t="s">
        <v>117</v>
      </c>
      <c r="B1" s="218"/>
      <c r="C1" s="218"/>
      <c r="D1" s="218"/>
      <c r="E1" s="218"/>
      <c r="F1" s="218"/>
      <c r="G1" s="218"/>
    </row>
    <row r="2" spans="1:7">
      <c r="A2" s="218" t="s">
        <v>118</v>
      </c>
      <c r="B2" s="218"/>
      <c r="C2" s="218"/>
      <c r="D2" s="218"/>
      <c r="E2" s="218"/>
      <c r="F2" s="218"/>
      <c r="G2" s="218"/>
    </row>
    <row r="3" spans="1:7">
      <c r="A3" s="218" t="s">
        <v>119</v>
      </c>
      <c r="B3" s="218"/>
      <c r="C3" s="218"/>
      <c r="D3" s="218"/>
      <c r="E3" s="218"/>
      <c r="F3" s="218"/>
      <c r="G3" s="218"/>
    </row>
    <row r="4" spans="1:7">
      <c r="A4" s="218" t="s">
        <v>120</v>
      </c>
      <c r="B4" s="218"/>
      <c r="C4" s="218"/>
      <c r="D4" s="218"/>
      <c r="E4" s="218"/>
      <c r="F4" s="218"/>
      <c r="G4" s="218"/>
    </row>
    <row r="5" spans="1:7">
      <c r="A5" s="218"/>
      <c r="B5" s="218"/>
      <c r="C5" s="218"/>
      <c r="D5" s="218"/>
      <c r="E5" s="218"/>
      <c r="F5" s="218"/>
      <c r="G5" s="218"/>
    </row>
    <row r="7" spans="1:7">
      <c r="A7" s="1" t="s">
        <v>121</v>
      </c>
      <c r="E7" s="45">
        <v>18388</v>
      </c>
      <c r="G7" s="46"/>
    </row>
    <row r="8" spans="1:7">
      <c r="A8" s="47" t="s">
        <v>122</v>
      </c>
      <c r="B8" s="1" t="s">
        <v>123</v>
      </c>
      <c r="E8" s="48"/>
      <c r="F8" s="49"/>
      <c r="G8" s="50">
        <f>+E7+E8</f>
        <v>18388</v>
      </c>
    </row>
    <row r="9" spans="1:7">
      <c r="A9" s="47"/>
      <c r="G9" s="51"/>
    </row>
    <row r="10" spans="1:7">
      <c r="A10" s="47" t="s">
        <v>124</v>
      </c>
      <c r="B10" s="1" t="s">
        <v>125</v>
      </c>
      <c r="E10" s="45">
        <v>0</v>
      </c>
    </row>
    <row r="11" spans="1:7">
      <c r="A11" s="47"/>
      <c r="E11" s="48"/>
      <c r="G11" s="45">
        <f>+E11</f>
        <v>0</v>
      </c>
    </row>
    <row r="12" spans="1:7" ht="21.75" thickBot="1">
      <c r="A12" s="52" t="s">
        <v>126</v>
      </c>
      <c r="G12" s="53">
        <f>+G8-G11</f>
        <v>18388</v>
      </c>
    </row>
    <row r="13" spans="1:7" ht="21.75" thickTop="1"/>
    <row r="14" spans="1:7">
      <c r="D14" s="54"/>
    </row>
    <row r="15" spans="1:7">
      <c r="D15" s="55" t="s">
        <v>99</v>
      </c>
    </row>
    <row r="16" spans="1:7">
      <c r="D16" s="55"/>
    </row>
    <row r="17" spans="4:4">
      <c r="D17" s="55"/>
    </row>
    <row r="18" spans="4:4">
      <c r="D18" s="56" t="s">
        <v>100</v>
      </c>
    </row>
    <row r="19" spans="4:4">
      <c r="D19" s="56" t="s">
        <v>127</v>
      </c>
    </row>
    <row r="20" spans="4:4">
      <c r="D20" s="56" t="s">
        <v>102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8"/>
  <sheetViews>
    <sheetView workbookViewId="0">
      <selection activeCell="I22" sqref="I22"/>
    </sheetView>
  </sheetViews>
  <sheetFormatPr defaultRowHeight="19.5"/>
  <cols>
    <col min="1" max="1" width="9.875" style="57" customWidth="1"/>
    <col min="2" max="2" width="14.125" style="57" customWidth="1"/>
    <col min="3" max="3" width="30" style="57" customWidth="1"/>
    <col min="4" max="4" width="11.75" style="57" customWidth="1"/>
    <col min="5" max="5" width="9" style="57"/>
    <col min="6" max="6" width="13.25" style="57" customWidth="1"/>
    <col min="7" max="16384" width="9" style="57"/>
  </cols>
  <sheetData>
    <row r="1" spans="1:6">
      <c r="A1" s="225" t="s">
        <v>128</v>
      </c>
      <c r="B1" s="225"/>
      <c r="C1" s="225"/>
      <c r="D1" s="225"/>
      <c r="E1" s="225"/>
      <c r="F1" s="225"/>
    </row>
    <row r="2" spans="1:6">
      <c r="A2" s="225" t="s">
        <v>118</v>
      </c>
      <c r="B2" s="225"/>
      <c r="C2" s="225"/>
      <c r="D2" s="225"/>
      <c r="E2" s="225"/>
      <c r="F2" s="225"/>
    </row>
    <row r="3" spans="1:6">
      <c r="A3" s="225" t="s">
        <v>129</v>
      </c>
      <c r="B3" s="225"/>
      <c r="C3" s="225"/>
      <c r="D3" s="225"/>
      <c r="E3" s="225"/>
      <c r="F3" s="225"/>
    </row>
    <row r="5" spans="1:6">
      <c r="A5" s="57" t="s">
        <v>130</v>
      </c>
      <c r="E5" s="58"/>
      <c r="F5" s="57">
        <v>77380</v>
      </c>
    </row>
    <row r="6" spans="1:6">
      <c r="A6" s="59" t="s">
        <v>131</v>
      </c>
      <c r="B6" s="57" t="s">
        <v>132</v>
      </c>
      <c r="E6" s="58"/>
      <c r="F6" s="57">
        <v>0</v>
      </c>
    </row>
    <row r="7" spans="1:6">
      <c r="A7" s="57" t="s">
        <v>133</v>
      </c>
      <c r="E7" s="58"/>
      <c r="F7" s="60">
        <f>+F5+F6</f>
        <v>77380</v>
      </c>
    </row>
    <row r="8" spans="1:6">
      <c r="A8" s="61" t="s">
        <v>122</v>
      </c>
      <c r="B8" s="62" t="s">
        <v>134</v>
      </c>
      <c r="E8" s="58"/>
    </row>
    <row r="9" spans="1:6">
      <c r="B9" s="59" t="s">
        <v>135</v>
      </c>
      <c r="E9" s="58"/>
    </row>
    <row r="10" spans="1:6">
      <c r="C10" s="57" t="s">
        <v>136</v>
      </c>
      <c r="D10" s="57">
        <v>269356.17</v>
      </c>
      <c r="E10" s="58"/>
    </row>
    <row r="11" spans="1:6">
      <c r="C11" s="57" t="s">
        <v>137</v>
      </c>
      <c r="D11" s="57">
        <v>4418750</v>
      </c>
      <c r="E11" s="58"/>
    </row>
    <row r="12" spans="1:6">
      <c r="C12" s="57" t="s">
        <v>138</v>
      </c>
      <c r="E12" s="58"/>
    </row>
    <row r="13" spans="1:6">
      <c r="C13" s="57" t="s">
        <v>139</v>
      </c>
      <c r="D13" s="63"/>
      <c r="E13" s="58"/>
      <c r="F13" s="63">
        <f>SUM(D10:D13)</f>
        <v>4688106.17</v>
      </c>
    </row>
    <row r="14" spans="1:6">
      <c r="A14" s="61" t="s">
        <v>124</v>
      </c>
      <c r="B14" s="62" t="s">
        <v>140</v>
      </c>
      <c r="E14" s="58"/>
    </row>
    <row r="15" spans="1:6">
      <c r="B15" s="59" t="s">
        <v>135</v>
      </c>
      <c r="E15" s="58"/>
    </row>
    <row r="16" spans="1:6">
      <c r="C16" s="57" t="s">
        <v>141</v>
      </c>
      <c r="D16" s="57">
        <v>15750</v>
      </c>
      <c r="E16" s="58"/>
    </row>
    <row r="17" spans="1:6">
      <c r="C17" s="57" t="s">
        <v>142</v>
      </c>
      <c r="D17" s="57">
        <v>269356.17</v>
      </c>
      <c r="E17" s="58"/>
    </row>
    <row r="18" spans="1:6">
      <c r="C18" s="57" t="s">
        <v>138</v>
      </c>
      <c r="E18" s="58"/>
    </row>
    <row r="19" spans="1:6">
      <c r="C19" s="57" t="s">
        <v>143</v>
      </c>
      <c r="D19" s="63"/>
      <c r="E19" s="58"/>
      <c r="F19" s="63">
        <f>+D16+D17+D18+D19</f>
        <v>285106.17</v>
      </c>
    </row>
    <row r="20" spans="1:6" ht="20.25" thickBot="1">
      <c r="A20" s="62" t="s">
        <v>144</v>
      </c>
      <c r="E20" s="58"/>
      <c r="F20" s="64">
        <f>+F7+F13-F19</f>
        <v>4480380</v>
      </c>
    </row>
    <row r="21" spans="1:6" ht="20.25" thickTop="1">
      <c r="E21" s="58"/>
    </row>
    <row r="23" spans="1:6">
      <c r="B23" s="65"/>
      <c r="D23" s="55" t="s">
        <v>145</v>
      </c>
      <c r="E23" s="65"/>
      <c r="F23" s="65"/>
    </row>
    <row r="24" spans="1:6">
      <c r="B24" s="65"/>
      <c r="D24" s="55"/>
      <c r="E24" s="65"/>
      <c r="F24" s="65"/>
    </row>
    <row r="25" spans="1:6">
      <c r="A25" s="55"/>
      <c r="B25" s="55"/>
      <c r="D25" s="55"/>
      <c r="E25" s="55"/>
      <c r="F25" s="55"/>
    </row>
    <row r="26" spans="1:6">
      <c r="B26" s="65"/>
      <c r="D26" s="56" t="s">
        <v>100</v>
      </c>
      <c r="E26" s="65"/>
      <c r="F26" s="65"/>
    </row>
    <row r="27" spans="1:6">
      <c r="B27" s="65"/>
      <c r="D27" s="56" t="s">
        <v>127</v>
      </c>
      <c r="E27" s="65"/>
      <c r="F27" s="65"/>
    </row>
    <row r="28" spans="1:6">
      <c r="B28" s="65"/>
      <c r="D28" s="56" t="s">
        <v>102</v>
      </c>
      <c r="E28" s="65"/>
      <c r="F28" s="65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29"/>
  <sheetViews>
    <sheetView workbookViewId="0">
      <selection activeCell="H23" sqref="H23"/>
    </sheetView>
  </sheetViews>
  <sheetFormatPr defaultRowHeight="14.25"/>
  <cols>
    <col min="1" max="1" width="7.375" customWidth="1"/>
    <col min="2" max="2" width="7.75" customWidth="1"/>
    <col min="3" max="3" width="31" customWidth="1"/>
    <col min="4" max="4" width="11.75" customWidth="1"/>
    <col min="5" max="5" width="10.125" customWidth="1"/>
    <col min="6" max="6" width="12.875" customWidth="1"/>
  </cols>
  <sheetData>
    <row r="1" spans="1:6" ht="19.5">
      <c r="A1" s="226" t="s">
        <v>146</v>
      </c>
      <c r="B1" s="226"/>
      <c r="C1" s="226"/>
      <c r="D1" s="226"/>
      <c r="E1" s="226"/>
      <c r="F1" s="226"/>
    </row>
    <row r="2" spans="1:6" ht="19.5">
      <c r="A2" s="226" t="s">
        <v>118</v>
      </c>
      <c r="B2" s="226"/>
      <c r="C2" s="226"/>
      <c r="D2" s="226"/>
      <c r="E2" s="226"/>
      <c r="F2" s="226"/>
    </row>
    <row r="3" spans="1:6" ht="19.5">
      <c r="A3" s="226" t="s">
        <v>147</v>
      </c>
      <c r="B3" s="226"/>
      <c r="C3" s="226"/>
      <c r="D3" s="226"/>
      <c r="E3" s="226"/>
      <c r="F3" s="226"/>
    </row>
    <row r="4" spans="1:6" ht="19.5">
      <c r="A4" s="226" t="s">
        <v>148</v>
      </c>
      <c r="B4" s="226"/>
      <c r="C4" s="226"/>
      <c r="D4" s="226"/>
      <c r="E4" s="226"/>
      <c r="F4" s="226"/>
    </row>
    <row r="5" spans="1:6" ht="19.5">
      <c r="A5" s="66"/>
      <c r="B5" s="66"/>
      <c r="C5" s="66"/>
      <c r="D5" s="67"/>
      <c r="E5" s="67"/>
      <c r="F5" s="67"/>
    </row>
    <row r="6" spans="1:6" ht="19.5">
      <c r="A6" s="66" t="s">
        <v>149</v>
      </c>
      <c r="B6" s="66"/>
      <c r="C6" s="66"/>
      <c r="D6" s="67">
        <v>0</v>
      </c>
      <c r="E6" s="67"/>
      <c r="F6" s="68"/>
    </row>
    <row r="7" spans="1:6" ht="19.5">
      <c r="A7" s="69" t="s">
        <v>124</v>
      </c>
      <c r="B7" s="66" t="s">
        <v>123</v>
      </c>
      <c r="C7" s="66"/>
      <c r="D7" s="70"/>
      <c r="E7" s="71"/>
      <c r="F7" s="72">
        <f>SUM(D6)</f>
        <v>0</v>
      </c>
    </row>
    <row r="8" spans="1:6" ht="19.5">
      <c r="A8" s="69" t="s">
        <v>122</v>
      </c>
      <c r="B8" s="66" t="s">
        <v>125</v>
      </c>
      <c r="C8" s="66"/>
      <c r="D8" s="67"/>
      <c r="E8" s="67"/>
      <c r="F8" s="67"/>
    </row>
    <row r="9" spans="1:6" ht="19.5">
      <c r="A9" s="66"/>
      <c r="B9" s="66" t="s">
        <v>150</v>
      </c>
      <c r="C9" s="73"/>
      <c r="D9" s="67">
        <v>0</v>
      </c>
      <c r="E9" s="67"/>
      <c r="F9" s="67">
        <f>SUM(D9:D9)</f>
        <v>0</v>
      </c>
    </row>
    <row r="10" spans="1:6" ht="20.25" thickBot="1">
      <c r="A10" s="66" t="s">
        <v>121</v>
      </c>
      <c r="B10" s="66"/>
      <c r="C10" s="66"/>
      <c r="D10" s="67"/>
      <c r="E10" s="66"/>
      <c r="F10" s="74">
        <f>SUM(F7+F9)</f>
        <v>0</v>
      </c>
    </row>
    <row r="11" spans="1:6" ht="20.25" thickTop="1">
      <c r="A11" s="66"/>
      <c r="B11" s="66"/>
      <c r="C11" s="66"/>
      <c r="D11" s="67"/>
      <c r="E11" s="66"/>
      <c r="F11" s="75"/>
    </row>
    <row r="12" spans="1:6" ht="19.5">
      <c r="A12" s="66"/>
      <c r="B12" s="66"/>
      <c r="C12" s="66"/>
      <c r="D12" s="67"/>
      <c r="E12" s="67"/>
      <c r="F12" s="67"/>
    </row>
    <row r="13" spans="1:6" ht="19.5">
      <c r="A13" s="66"/>
      <c r="B13" s="66"/>
      <c r="C13" s="66"/>
      <c r="D13" s="55" t="s">
        <v>99</v>
      </c>
      <c r="E13" s="67"/>
      <c r="F13" s="67"/>
    </row>
    <row r="14" spans="1:6" ht="19.5">
      <c r="A14" s="66"/>
      <c r="B14" s="66"/>
      <c r="C14" s="66"/>
      <c r="D14" s="55"/>
      <c r="E14" s="67"/>
      <c r="F14" s="67"/>
    </row>
    <row r="15" spans="1:6" ht="19.5">
      <c r="A15" s="66"/>
      <c r="B15" s="66"/>
      <c r="C15" s="66"/>
      <c r="D15" s="55"/>
      <c r="E15" s="67"/>
      <c r="F15" s="67"/>
    </row>
    <row r="16" spans="1:6" ht="19.5">
      <c r="A16" s="66"/>
      <c r="B16" s="66"/>
      <c r="C16" s="66"/>
      <c r="D16" s="56" t="s">
        <v>100</v>
      </c>
      <c r="E16" s="67"/>
      <c r="F16" s="67"/>
    </row>
    <row r="17" spans="1:6" ht="19.5">
      <c r="A17" s="66"/>
      <c r="B17" s="66"/>
      <c r="C17" s="66"/>
      <c r="D17" s="56" t="s">
        <v>127</v>
      </c>
      <c r="E17" s="67"/>
      <c r="F17" s="67"/>
    </row>
    <row r="18" spans="1:6" ht="19.5">
      <c r="A18" s="66"/>
      <c r="B18" s="66"/>
      <c r="C18" s="66"/>
      <c r="D18" s="56" t="s">
        <v>102</v>
      </c>
      <c r="E18" s="67"/>
      <c r="F18" s="67"/>
    </row>
    <row r="19" spans="1:6" ht="19.5">
      <c r="A19" s="66"/>
      <c r="B19" s="66"/>
      <c r="C19" s="66"/>
      <c r="D19" s="56"/>
      <c r="E19" s="67"/>
      <c r="F19" s="67"/>
    </row>
    <row r="20" spans="1:6" ht="19.5">
      <c r="A20" s="66"/>
      <c r="B20" s="66"/>
      <c r="C20" s="66"/>
      <c r="D20" s="56"/>
      <c r="E20" s="67"/>
      <c r="F20" s="67"/>
    </row>
    <row r="21" spans="1:6" ht="19.5">
      <c r="A21" s="66"/>
      <c r="B21" s="66"/>
      <c r="C21" s="66"/>
      <c r="D21" s="56"/>
      <c r="E21" s="67"/>
      <c r="F21" s="67"/>
    </row>
    <row r="22" spans="1:6" ht="19.5">
      <c r="A22" s="66"/>
      <c r="B22" s="66"/>
      <c r="C22" s="66"/>
      <c r="D22" s="56"/>
      <c r="E22" s="67"/>
      <c r="F22" s="67"/>
    </row>
    <row r="23" spans="1:6" ht="19.5">
      <c r="A23" s="66"/>
      <c r="B23" s="66"/>
      <c r="C23" s="66"/>
      <c r="D23" s="56"/>
      <c r="E23" s="67"/>
      <c r="F23" s="67"/>
    </row>
    <row r="24" spans="1:6" ht="19.5">
      <c r="A24" s="66"/>
      <c r="B24" s="66"/>
      <c r="C24" s="66"/>
      <c r="D24" s="56"/>
      <c r="E24" s="67"/>
      <c r="F24" s="67"/>
    </row>
    <row r="25" spans="1:6" ht="19.5">
      <c r="A25" s="66"/>
      <c r="B25" s="66"/>
      <c r="C25" s="66"/>
      <c r="D25" s="56"/>
      <c r="E25" s="67"/>
      <c r="F25" s="67"/>
    </row>
    <row r="26" spans="1:6" ht="19.5">
      <c r="A26" s="66"/>
      <c r="B26" s="66"/>
      <c r="C26" s="66"/>
      <c r="D26" s="56"/>
      <c r="E26" s="67"/>
      <c r="F26" s="67"/>
    </row>
    <row r="27" spans="1:6" ht="19.5">
      <c r="A27" s="66"/>
      <c r="B27" s="66"/>
      <c r="C27" s="66"/>
      <c r="D27" s="56"/>
      <c r="E27" s="67"/>
      <c r="F27" s="67"/>
    </row>
    <row r="28" spans="1:6" ht="19.5">
      <c r="A28" s="66"/>
      <c r="B28" s="66"/>
      <c r="C28" s="66"/>
      <c r="D28" s="56"/>
      <c r="E28" s="67"/>
      <c r="F28" s="67"/>
    </row>
    <row r="29" spans="1:6" ht="19.5">
      <c r="A29" s="66"/>
      <c r="B29" s="66"/>
      <c r="C29" s="66"/>
      <c r="D29" s="56"/>
      <c r="E29" s="67"/>
      <c r="F29" s="6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30"/>
  <sheetViews>
    <sheetView workbookViewId="0">
      <selection activeCell="K16" sqref="K16"/>
    </sheetView>
  </sheetViews>
  <sheetFormatPr defaultRowHeight="14.25"/>
  <cols>
    <col min="1" max="1" width="7.875" customWidth="1"/>
    <col min="2" max="2" width="7.375" customWidth="1"/>
    <col min="3" max="3" width="28.5" customWidth="1"/>
    <col min="4" max="4" width="13.5" customWidth="1"/>
    <col min="6" max="6" width="14.75" customWidth="1"/>
  </cols>
  <sheetData>
    <row r="1" spans="1:6" ht="19.5">
      <c r="A1" s="226" t="s">
        <v>151</v>
      </c>
      <c r="B1" s="226"/>
      <c r="C1" s="226"/>
      <c r="D1" s="226"/>
      <c r="E1" s="226"/>
      <c r="F1" s="226"/>
    </row>
    <row r="2" spans="1:6" ht="19.5">
      <c r="A2" s="226" t="s">
        <v>118</v>
      </c>
      <c r="B2" s="226"/>
      <c r="C2" s="226"/>
      <c r="D2" s="226"/>
      <c r="E2" s="226"/>
      <c r="F2" s="226"/>
    </row>
    <row r="3" spans="1:6" ht="19.5">
      <c r="A3" s="226" t="s">
        <v>152</v>
      </c>
      <c r="B3" s="226"/>
      <c r="C3" s="226"/>
      <c r="D3" s="226"/>
      <c r="E3" s="226"/>
      <c r="F3" s="226"/>
    </row>
    <row r="4" spans="1:6" ht="19.5">
      <c r="A4" s="226" t="s">
        <v>148</v>
      </c>
      <c r="B4" s="226"/>
      <c r="C4" s="226"/>
      <c r="D4" s="226"/>
      <c r="E4" s="226"/>
      <c r="F4" s="226"/>
    </row>
    <row r="5" spans="1:6" ht="19.5">
      <c r="A5" s="226"/>
      <c r="B5" s="226"/>
      <c r="C5" s="226"/>
      <c r="D5" s="226"/>
      <c r="E5" s="226"/>
      <c r="F5" s="226"/>
    </row>
    <row r="6" spans="1:6" ht="19.5">
      <c r="A6" s="66"/>
      <c r="B6" s="66"/>
      <c r="C6" s="66"/>
      <c r="D6" s="67"/>
      <c r="E6" s="67"/>
      <c r="F6" s="67"/>
    </row>
    <row r="7" spans="1:6" ht="19.5">
      <c r="A7" s="66" t="s">
        <v>149</v>
      </c>
      <c r="B7" s="66"/>
      <c r="C7" s="66"/>
      <c r="D7" s="67">
        <v>0</v>
      </c>
      <c r="E7" s="67"/>
      <c r="F7" s="68"/>
    </row>
    <row r="8" spans="1:6" ht="19.5">
      <c r="A8" s="69" t="s">
        <v>124</v>
      </c>
      <c r="B8" s="66" t="s">
        <v>123</v>
      </c>
      <c r="C8" s="66"/>
      <c r="D8" s="70"/>
      <c r="E8" s="71"/>
      <c r="F8" s="76">
        <f>SUM(D7)</f>
        <v>0</v>
      </c>
    </row>
    <row r="9" spans="1:6" ht="19.5">
      <c r="A9" s="69" t="s">
        <v>122</v>
      </c>
      <c r="B9" s="66" t="s">
        <v>125</v>
      </c>
      <c r="C9" s="66"/>
      <c r="D9" s="67"/>
      <c r="E9" s="67"/>
      <c r="F9" s="67"/>
    </row>
    <row r="10" spans="1:6" ht="19.5">
      <c r="A10" s="66"/>
      <c r="B10" s="66"/>
      <c r="C10" s="73"/>
      <c r="D10" s="67">
        <v>0</v>
      </c>
      <c r="E10" s="67"/>
      <c r="F10" s="77">
        <f>SUM(D10:D10)</f>
        <v>0</v>
      </c>
    </row>
    <row r="11" spans="1:6" ht="20.25" thickBot="1">
      <c r="A11" s="66" t="s">
        <v>121</v>
      </c>
      <c r="B11" s="66"/>
      <c r="C11" s="66"/>
      <c r="D11" s="67"/>
      <c r="E11" s="66"/>
      <c r="F11" s="78">
        <f>SUM(F8+F10)</f>
        <v>0</v>
      </c>
    </row>
    <row r="12" spans="1:6" ht="20.25" thickTop="1">
      <c r="A12" s="66"/>
      <c r="B12" s="66"/>
      <c r="C12" s="66"/>
      <c r="D12" s="67"/>
      <c r="E12" s="67"/>
      <c r="F12" s="67"/>
    </row>
    <row r="13" spans="1:6" ht="19.5">
      <c r="A13" s="66"/>
      <c r="B13" s="66"/>
      <c r="C13" s="66"/>
      <c r="D13" s="67"/>
      <c r="E13" s="67"/>
      <c r="F13" s="67"/>
    </row>
    <row r="14" spans="1:6" ht="19.5">
      <c r="A14" s="66"/>
      <c r="B14" s="66"/>
      <c r="C14" s="66"/>
      <c r="D14" s="55" t="s">
        <v>99</v>
      </c>
      <c r="E14" s="67"/>
      <c r="F14" s="67"/>
    </row>
    <row r="15" spans="1:6" ht="19.5">
      <c r="A15" s="66"/>
      <c r="B15" s="66"/>
      <c r="C15" s="66"/>
      <c r="D15" s="55"/>
      <c r="E15" s="67"/>
      <c r="F15" s="67"/>
    </row>
    <row r="16" spans="1:6" ht="19.5">
      <c r="A16" s="66"/>
      <c r="B16" s="66"/>
      <c r="C16" s="66"/>
      <c r="D16" s="55"/>
      <c r="E16" s="67"/>
      <c r="F16" s="67"/>
    </row>
    <row r="17" spans="1:6" ht="19.5">
      <c r="A17" s="66"/>
      <c r="B17" s="66"/>
      <c r="C17" s="66"/>
      <c r="D17" s="56" t="s">
        <v>100</v>
      </c>
      <c r="E17" s="67"/>
      <c r="F17" s="67"/>
    </row>
    <row r="18" spans="1:6" ht="19.5">
      <c r="A18" s="66"/>
      <c r="B18" s="66"/>
      <c r="C18" s="66"/>
      <c r="D18" s="56" t="s">
        <v>127</v>
      </c>
      <c r="E18" s="67"/>
      <c r="F18" s="67"/>
    </row>
    <row r="19" spans="1:6" ht="19.5">
      <c r="A19" s="66"/>
      <c r="B19" s="66"/>
      <c r="C19" s="66"/>
      <c r="D19" s="56" t="s">
        <v>102</v>
      </c>
      <c r="E19" s="67"/>
      <c r="F19" s="67"/>
    </row>
    <row r="20" spans="1:6" ht="19.5">
      <c r="A20" s="66"/>
      <c r="B20" s="66"/>
      <c r="C20" s="66"/>
      <c r="D20" s="56"/>
      <c r="E20" s="67"/>
      <c r="F20" s="67"/>
    </row>
    <row r="21" spans="1:6" ht="19.5">
      <c r="A21" s="66"/>
      <c r="B21" s="66"/>
      <c r="C21" s="66"/>
      <c r="D21" s="56"/>
      <c r="E21" s="67"/>
      <c r="F21" s="67"/>
    </row>
    <row r="22" spans="1:6" ht="19.5">
      <c r="A22" s="66"/>
      <c r="B22" s="66"/>
      <c r="C22" s="66"/>
      <c r="D22" s="67"/>
      <c r="E22" s="67"/>
      <c r="F22" s="67"/>
    </row>
    <row r="23" spans="1:6" ht="19.5">
      <c r="A23" s="66"/>
      <c r="B23" s="66"/>
      <c r="C23" s="66"/>
      <c r="D23" s="67"/>
      <c r="E23" s="67"/>
      <c r="F23" s="67"/>
    </row>
    <row r="24" spans="1:6" ht="19.5">
      <c r="A24" s="66"/>
      <c r="B24" s="66"/>
      <c r="C24" s="66"/>
      <c r="D24" s="67"/>
      <c r="E24" s="67"/>
      <c r="F24" s="67"/>
    </row>
    <row r="25" spans="1:6" ht="19.5">
      <c r="A25" s="66"/>
      <c r="B25" s="66"/>
      <c r="C25" s="66"/>
      <c r="D25" s="67"/>
      <c r="E25" s="67"/>
      <c r="F25" s="67"/>
    </row>
    <row r="26" spans="1:6" ht="19.5">
      <c r="A26" s="66"/>
      <c r="B26" s="66"/>
      <c r="C26" s="66"/>
      <c r="D26" s="67"/>
      <c r="E26" s="67"/>
      <c r="F26" s="67"/>
    </row>
    <row r="27" spans="1:6" ht="19.5">
      <c r="A27" s="66"/>
      <c r="B27" s="66"/>
      <c r="C27" s="66"/>
      <c r="D27" s="67"/>
      <c r="E27" s="67"/>
      <c r="F27" s="67"/>
    </row>
    <row r="28" spans="1:6" ht="19.5">
      <c r="A28" s="66"/>
      <c r="B28" s="66"/>
      <c r="C28" s="66"/>
      <c r="D28" s="67"/>
      <c r="E28" s="67"/>
      <c r="F28" s="67"/>
    </row>
    <row r="29" spans="1:6" ht="19.5">
      <c r="A29" s="66"/>
      <c r="B29" s="66"/>
      <c r="C29" s="66"/>
      <c r="D29" s="67"/>
      <c r="E29" s="67"/>
      <c r="F29" s="67"/>
    </row>
    <row r="30" spans="1:6" ht="19.5">
      <c r="A30" s="66"/>
      <c r="B30" s="66"/>
      <c r="C30" s="66"/>
      <c r="D30" s="67"/>
      <c r="E30" s="67"/>
      <c r="F30" s="67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30"/>
  <sheetViews>
    <sheetView workbookViewId="0">
      <selection activeCell="K17" sqref="K17"/>
    </sheetView>
  </sheetViews>
  <sheetFormatPr defaultRowHeight="19.5"/>
  <cols>
    <col min="1" max="1" width="10.125" style="66" customWidth="1"/>
    <col min="2" max="2" width="11.375" style="66" customWidth="1"/>
    <col min="3" max="3" width="20.375" style="66" customWidth="1"/>
    <col min="4" max="4" width="17.125" style="66" customWidth="1"/>
    <col min="5" max="5" width="9.375" style="67" customWidth="1"/>
    <col min="6" max="6" width="11.125" style="66" customWidth="1"/>
    <col min="7" max="7" width="10.75" style="66" customWidth="1"/>
    <col min="8" max="16384" width="9" style="66"/>
  </cols>
  <sheetData>
    <row r="1" spans="1:7">
      <c r="A1" s="226" t="s">
        <v>153</v>
      </c>
      <c r="B1" s="226"/>
      <c r="C1" s="226"/>
      <c r="D1" s="226"/>
      <c r="E1" s="226"/>
      <c r="F1" s="226"/>
      <c r="G1" s="226"/>
    </row>
    <row r="2" spans="1:7">
      <c r="A2" s="226" t="s">
        <v>118</v>
      </c>
      <c r="B2" s="226"/>
      <c r="C2" s="226"/>
      <c r="D2" s="226"/>
      <c r="E2" s="226"/>
      <c r="F2" s="226"/>
      <c r="G2" s="226"/>
    </row>
    <row r="3" spans="1:7">
      <c r="A3" s="226" t="s">
        <v>120</v>
      </c>
      <c r="B3" s="226"/>
      <c r="C3" s="226"/>
      <c r="D3" s="226"/>
      <c r="E3" s="226"/>
      <c r="F3" s="226"/>
      <c r="G3" s="226"/>
    </row>
    <row r="4" spans="1:7" ht="20.25" thickBot="1"/>
    <row r="5" spans="1:7">
      <c r="A5" s="229" t="s">
        <v>154</v>
      </c>
      <c r="B5" s="229"/>
      <c r="C5" s="230" t="s">
        <v>155</v>
      </c>
      <c r="D5" s="230" t="s">
        <v>156</v>
      </c>
      <c r="E5" s="232" t="s">
        <v>157</v>
      </c>
      <c r="F5" s="234" t="s">
        <v>158</v>
      </c>
      <c r="G5" s="236" t="s">
        <v>159</v>
      </c>
    </row>
    <row r="6" spans="1:7">
      <c r="A6" s="79" t="s">
        <v>160</v>
      </c>
      <c r="B6" s="79" t="s">
        <v>161</v>
      </c>
      <c r="C6" s="231"/>
      <c r="D6" s="231"/>
      <c r="E6" s="233"/>
      <c r="F6" s="235"/>
      <c r="G6" s="237"/>
    </row>
    <row r="7" spans="1:7" ht="21">
      <c r="A7" s="80"/>
      <c r="B7" s="81"/>
      <c r="C7" s="82"/>
      <c r="D7" s="82"/>
      <c r="E7" s="83"/>
      <c r="F7" s="81"/>
      <c r="G7" s="84"/>
    </row>
    <row r="8" spans="1:7" ht="21">
      <c r="A8" s="80"/>
      <c r="B8" s="81"/>
      <c r="C8" s="82"/>
      <c r="D8" s="82"/>
      <c r="E8" s="83"/>
      <c r="F8" s="81"/>
      <c r="G8" s="84"/>
    </row>
    <row r="9" spans="1:7" ht="21">
      <c r="A9" s="80"/>
      <c r="B9" s="81"/>
      <c r="C9" s="85"/>
      <c r="D9" s="82"/>
      <c r="E9" s="83"/>
      <c r="F9" s="81"/>
      <c r="G9" s="84"/>
    </row>
    <row r="10" spans="1:7" ht="21">
      <c r="A10" s="86"/>
      <c r="B10" s="87"/>
      <c r="C10" s="85"/>
      <c r="D10" s="85"/>
      <c r="E10" s="88"/>
      <c r="F10" s="87"/>
      <c r="G10" s="89"/>
    </row>
    <row r="11" spans="1:7" ht="21">
      <c r="A11" s="86"/>
      <c r="B11" s="87"/>
      <c r="C11" s="85"/>
      <c r="D11" s="85"/>
      <c r="E11" s="88"/>
      <c r="F11" s="90"/>
      <c r="G11" s="91"/>
    </row>
    <row r="12" spans="1:7" ht="21">
      <c r="A12" s="85"/>
      <c r="B12" s="87"/>
      <c r="C12" s="85"/>
      <c r="D12" s="85"/>
      <c r="E12" s="88"/>
      <c r="F12" s="90"/>
      <c r="G12" s="91"/>
    </row>
    <row r="13" spans="1:7" ht="21">
      <c r="A13" s="85"/>
      <c r="B13" s="92"/>
      <c r="C13" s="85"/>
      <c r="D13" s="85"/>
      <c r="E13" s="88"/>
      <c r="F13" s="90"/>
      <c r="G13" s="91"/>
    </row>
    <row r="14" spans="1:7" ht="21">
      <c r="A14" s="85"/>
      <c r="B14" s="92"/>
      <c r="C14" s="85"/>
      <c r="D14" s="85"/>
      <c r="E14" s="88"/>
      <c r="F14" s="90"/>
      <c r="G14" s="91"/>
    </row>
    <row r="15" spans="1:7" ht="21">
      <c r="A15" s="85"/>
      <c r="B15" s="92"/>
      <c r="C15" s="85"/>
      <c r="D15" s="85"/>
      <c r="E15" s="88"/>
      <c r="F15" s="90"/>
      <c r="G15" s="91"/>
    </row>
    <row r="16" spans="1:7" ht="21">
      <c r="A16" s="85"/>
      <c r="B16" s="92"/>
      <c r="C16" s="85"/>
      <c r="D16" s="85"/>
      <c r="E16" s="88"/>
      <c r="F16" s="90"/>
      <c r="G16" s="91"/>
    </row>
    <row r="17" spans="1:7" ht="21">
      <c r="A17" s="85"/>
      <c r="B17" s="92"/>
      <c r="C17" s="85"/>
      <c r="D17" s="85"/>
      <c r="E17" s="88"/>
      <c r="F17" s="90"/>
      <c r="G17" s="91"/>
    </row>
    <row r="18" spans="1:7" ht="21">
      <c r="A18" s="85"/>
      <c r="B18" s="92"/>
      <c r="C18" s="85"/>
      <c r="D18" s="85"/>
      <c r="E18" s="88"/>
      <c r="F18" s="90"/>
      <c r="G18" s="91"/>
    </row>
    <row r="19" spans="1:7" ht="21">
      <c r="A19" s="85"/>
      <c r="B19" s="92"/>
      <c r="C19" s="85"/>
      <c r="D19" s="85"/>
      <c r="E19" s="88"/>
      <c r="F19" s="90"/>
      <c r="G19" s="91"/>
    </row>
    <row r="20" spans="1:7" ht="21">
      <c r="A20" s="85"/>
      <c r="B20" s="92"/>
      <c r="C20" s="85"/>
      <c r="D20" s="85"/>
      <c r="E20" s="88"/>
      <c r="F20" s="90"/>
      <c r="G20" s="91"/>
    </row>
    <row r="21" spans="1:7" ht="21">
      <c r="A21" s="85"/>
      <c r="B21" s="85"/>
      <c r="C21" s="85"/>
      <c r="D21" s="85"/>
      <c r="E21" s="88"/>
      <c r="F21" s="93"/>
      <c r="G21" s="91"/>
    </row>
    <row r="22" spans="1:7" ht="21">
      <c r="A22" s="94"/>
      <c r="B22" s="94"/>
      <c r="C22" s="94"/>
      <c r="D22" s="94"/>
      <c r="E22" s="95"/>
      <c r="F22" s="96"/>
      <c r="G22" s="97"/>
    </row>
    <row r="23" spans="1:7" ht="21.75" thickBot="1">
      <c r="A23" s="227"/>
      <c r="B23" s="227"/>
      <c r="C23" s="228"/>
      <c r="D23" s="98"/>
      <c r="E23" s="99">
        <f>SUM(E7:E22)</f>
        <v>0</v>
      </c>
      <c r="F23" s="100"/>
      <c r="G23" s="101"/>
    </row>
    <row r="25" spans="1:7">
      <c r="D25" s="56"/>
      <c r="E25" s="56" t="s">
        <v>99</v>
      </c>
      <c r="G25" s="67"/>
    </row>
    <row r="26" spans="1:7">
      <c r="D26" s="56"/>
      <c r="E26" s="56"/>
      <c r="G26" s="67"/>
    </row>
    <row r="27" spans="1:7">
      <c r="B27" s="102"/>
      <c r="E27" s="66"/>
      <c r="G27" s="102"/>
    </row>
    <row r="28" spans="1:7">
      <c r="D28" s="56"/>
      <c r="E28" s="56" t="s">
        <v>100</v>
      </c>
      <c r="G28" s="67"/>
    </row>
    <row r="29" spans="1:7">
      <c r="D29" s="56"/>
      <c r="E29" s="56" t="s">
        <v>127</v>
      </c>
      <c r="G29" s="67"/>
    </row>
    <row r="30" spans="1:7">
      <c r="D30" s="56"/>
      <c r="E30" s="56" t="s">
        <v>102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D36"/>
  <sheetViews>
    <sheetView workbookViewId="0">
      <selection activeCell="A3" sqref="A3:D3"/>
    </sheetView>
  </sheetViews>
  <sheetFormatPr defaultRowHeight="14.25"/>
  <cols>
    <col min="1" max="1" width="13" customWidth="1"/>
    <col min="2" max="2" width="14.875" customWidth="1"/>
    <col min="3" max="3" width="39.25" customWidth="1"/>
    <col min="4" max="4" width="14.5" customWidth="1"/>
  </cols>
  <sheetData>
    <row r="1" spans="1:4" s="103" customFormat="1" ht="19.5">
      <c r="A1" s="238" t="s">
        <v>162</v>
      </c>
      <c r="B1" s="238"/>
      <c r="C1" s="238"/>
      <c r="D1" s="238"/>
    </row>
    <row r="2" spans="1:4" s="103" customFormat="1" ht="19.5">
      <c r="A2" s="238" t="s">
        <v>118</v>
      </c>
      <c r="B2" s="238"/>
      <c r="C2" s="238"/>
      <c r="D2" s="238"/>
    </row>
    <row r="3" spans="1:4" s="103" customFormat="1" ht="19.5">
      <c r="A3" s="238" t="s">
        <v>163</v>
      </c>
      <c r="B3" s="238"/>
      <c r="C3" s="238"/>
      <c r="D3" s="238"/>
    </row>
    <row r="4" spans="1:4" s="103" customFormat="1" ht="19.5">
      <c r="A4" s="104"/>
      <c r="B4" s="104"/>
      <c r="C4" s="104"/>
      <c r="D4" s="104"/>
    </row>
    <row r="5" spans="1:4" s="103" customFormat="1" ht="19.5">
      <c r="A5" s="239" t="s">
        <v>164</v>
      </c>
      <c r="B5" s="241" t="s">
        <v>165</v>
      </c>
      <c r="C5" s="241" t="s">
        <v>166</v>
      </c>
      <c r="D5" s="243" t="s">
        <v>157</v>
      </c>
    </row>
    <row r="6" spans="1:4" s="103" customFormat="1" ht="19.5">
      <c r="A6" s="240"/>
      <c r="B6" s="242"/>
      <c r="C6" s="242"/>
      <c r="D6" s="244"/>
    </row>
    <row r="7" spans="1:4" s="108" customFormat="1" ht="19.5">
      <c r="A7" s="105"/>
      <c r="B7" s="105"/>
      <c r="C7" s="106"/>
      <c r="D7" s="107"/>
    </row>
    <row r="8" spans="1:4" s="108" customFormat="1" ht="19.5">
      <c r="A8" s="105"/>
      <c r="B8" s="105"/>
      <c r="C8" s="106"/>
      <c r="D8" s="107"/>
    </row>
    <row r="9" spans="1:4" s="108" customFormat="1" ht="19.5">
      <c r="A9" s="105"/>
      <c r="B9" s="105"/>
      <c r="C9" s="106"/>
      <c r="D9" s="107"/>
    </row>
    <row r="10" spans="1:4" s="108" customFormat="1" ht="19.5">
      <c r="A10" s="105"/>
      <c r="B10" s="105"/>
      <c r="C10" s="106"/>
      <c r="D10" s="107"/>
    </row>
    <row r="11" spans="1:4" s="108" customFormat="1" ht="19.5">
      <c r="A11" s="105"/>
      <c r="B11" s="105"/>
      <c r="C11" s="106"/>
      <c r="D11" s="107"/>
    </row>
    <row r="12" spans="1:4" s="108" customFormat="1" ht="19.5">
      <c r="A12" s="105"/>
      <c r="B12" s="105"/>
      <c r="C12" s="106"/>
      <c r="D12" s="107"/>
    </row>
    <row r="13" spans="1:4" s="108" customFormat="1" ht="19.5">
      <c r="A13" s="105"/>
      <c r="B13" s="105"/>
      <c r="C13" s="106"/>
      <c r="D13" s="107"/>
    </row>
    <row r="14" spans="1:4" s="108" customFormat="1" ht="19.5">
      <c r="A14" s="105"/>
      <c r="B14" s="105"/>
      <c r="C14" s="106"/>
      <c r="D14" s="107"/>
    </row>
    <row r="15" spans="1:4" s="108" customFormat="1" ht="19.5">
      <c r="A15" s="105"/>
      <c r="B15" s="105"/>
      <c r="C15" s="106"/>
      <c r="D15" s="107"/>
    </row>
    <row r="16" spans="1:4" s="108" customFormat="1" ht="19.5">
      <c r="A16" s="105"/>
      <c r="B16" s="105"/>
      <c r="C16" s="106"/>
      <c r="D16" s="107"/>
    </row>
    <row r="17" spans="1:4" s="108" customFormat="1" ht="19.5">
      <c r="A17" s="105"/>
      <c r="B17" s="105"/>
      <c r="C17" s="106"/>
      <c r="D17" s="107"/>
    </row>
    <row r="18" spans="1:4" s="108" customFormat="1" ht="19.5">
      <c r="A18" s="105"/>
      <c r="B18" s="105"/>
      <c r="C18" s="106"/>
      <c r="D18" s="107"/>
    </row>
    <row r="19" spans="1:4" s="108" customFormat="1" ht="19.5">
      <c r="A19" s="105"/>
      <c r="B19" s="105"/>
      <c r="C19" s="106"/>
      <c r="D19" s="107"/>
    </row>
    <row r="20" spans="1:4" s="108" customFormat="1" ht="19.5">
      <c r="A20" s="105"/>
      <c r="B20" s="105"/>
      <c r="C20" s="106"/>
      <c r="D20" s="107"/>
    </row>
    <row r="21" spans="1:4" s="108" customFormat="1" ht="19.5">
      <c r="A21" s="105"/>
      <c r="B21" s="105"/>
      <c r="C21" s="106"/>
      <c r="D21" s="107"/>
    </row>
    <row r="22" spans="1:4" s="108" customFormat="1" ht="19.5">
      <c r="A22" s="105"/>
      <c r="B22" s="105"/>
      <c r="C22" s="106"/>
      <c r="D22" s="107"/>
    </row>
    <row r="23" spans="1:4" s="108" customFormat="1" ht="19.5">
      <c r="A23" s="105"/>
      <c r="B23" s="105"/>
      <c r="C23" s="106"/>
      <c r="D23" s="107"/>
    </row>
    <row r="24" spans="1:4" s="108" customFormat="1" ht="19.5">
      <c r="A24" s="105"/>
      <c r="B24" s="105"/>
      <c r="C24" s="106"/>
      <c r="D24" s="107"/>
    </row>
    <row r="25" spans="1:4" s="108" customFormat="1" ht="19.5">
      <c r="A25" s="105"/>
      <c r="B25" s="105"/>
      <c r="C25" s="106"/>
      <c r="D25" s="107"/>
    </row>
    <row r="26" spans="1:4" s="108" customFormat="1" ht="19.5">
      <c r="A26" s="109"/>
      <c r="B26" s="109"/>
      <c r="C26" s="110" t="s">
        <v>167</v>
      </c>
      <c r="D26" s="111">
        <f>SUM(D7:D25)</f>
        <v>0</v>
      </c>
    </row>
    <row r="27" spans="1:4" s="108" customFormat="1" ht="19.5">
      <c r="A27" s="112"/>
      <c r="B27" s="112"/>
      <c r="C27" s="113"/>
      <c r="D27" s="75"/>
    </row>
    <row r="28" spans="1:4" s="108" customFormat="1" ht="19.5">
      <c r="A28" s="114"/>
      <c r="B28" s="66"/>
      <c r="C28" s="56" t="s">
        <v>99</v>
      </c>
      <c r="D28" s="67"/>
    </row>
    <row r="29" spans="1:4" s="108" customFormat="1" ht="19.5">
      <c r="A29" s="114"/>
      <c r="B29" s="66"/>
      <c r="C29" s="56"/>
      <c r="D29" s="67"/>
    </row>
    <row r="30" spans="1:4" s="108" customFormat="1" ht="19.5">
      <c r="A30" s="114"/>
      <c r="B30" s="66"/>
      <c r="C30" s="56"/>
      <c r="D30" s="67"/>
    </row>
    <row r="31" spans="1:4" s="108" customFormat="1" ht="19.5">
      <c r="A31" s="114"/>
      <c r="B31" s="66"/>
      <c r="C31" s="56" t="s">
        <v>100</v>
      </c>
      <c r="D31" s="67"/>
    </row>
    <row r="32" spans="1:4" s="108" customFormat="1" ht="19.5">
      <c r="A32" s="114"/>
      <c r="B32" s="66"/>
      <c r="C32" s="56" t="s">
        <v>101</v>
      </c>
      <c r="D32" s="67"/>
    </row>
    <row r="33" spans="1:4" s="108" customFormat="1" ht="19.5">
      <c r="A33" s="114"/>
      <c r="B33" s="66"/>
      <c r="C33" s="56" t="s">
        <v>102</v>
      </c>
      <c r="D33" s="67"/>
    </row>
    <row r="34" spans="1:4" s="108" customFormat="1" ht="19.5">
      <c r="A34" s="114"/>
      <c r="B34" s="66"/>
      <c r="C34" s="56"/>
      <c r="D34" s="67"/>
    </row>
    <row r="35" spans="1:4" s="108" customFormat="1" ht="19.5">
      <c r="A35" s="114"/>
      <c r="B35" s="66"/>
      <c r="C35" s="56"/>
      <c r="D35" s="67"/>
    </row>
    <row r="36" spans="1:4" s="108" customFormat="1" ht="19.5">
      <c r="A36" s="114"/>
      <c r="B36" s="66"/>
      <c r="C36" s="56"/>
      <c r="D36" s="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ทะเบียนคุมเงินนอก-ฝากคลัง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2017-02-24T02:25:17Z</cp:lastPrinted>
  <dcterms:created xsi:type="dcterms:W3CDTF">2017-02-16T03:11:49Z</dcterms:created>
  <dcterms:modified xsi:type="dcterms:W3CDTF">2017-03-09T08:56:46Z</dcterms:modified>
</cp:coreProperties>
</file>